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_SO 101.1" sheetId="3" r:id="rId3"/>
    <sheet name="SO 101_SO 101.2" sheetId="4" r:id="rId4"/>
    <sheet name="SO 101_SO 101.3" sheetId="5" r:id="rId5"/>
    <sheet name="SO 101_SO 101.4" sheetId="6" r:id="rId6"/>
    <sheet name="SO 901_SO 901.1" sheetId="7" r:id="rId7"/>
    <sheet name="SO 901_SO 901.2" sheetId="8" r:id="rId8"/>
    <sheet name="SO 901_SO 901.3" sheetId="9" r:id="rId9"/>
  </sheets>
  <definedNames/>
  <calcPr/>
  <webPublishing/>
</workbook>
</file>

<file path=xl/sharedStrings.xml><?xml version="1.0" encoding="utf-8"?>
<sst xmlns="http://schemas.openxmlformats.org/spreadsheetml/2006/main" count="2073" uniqueCount="398">
  <si>
    <t>ASPE10</t>
  </si>
  <si>
    <t>S</t>
  </si>
  <si>
    <t>Soupis prací objektu</t>
  </si>
  <si>
    <t xml:space="preserve">Stavba: </t>
  </si>
  <si>
    <t>L-18-078-000</t>
  </si>
  <si>
    <t>II/602 Bosonohy - Veselka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</si>
  <si>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</si>
  <si>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</si>
  <si>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</si>
  <si>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</si>
  <si>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</si>
  <si>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</si>
  <si>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</si>
  <si>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</si>
  <si>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</si>
  <si>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</si>
  <si>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</si>
  <si>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</si>
  <si>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</si>
  <si>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</si>
  <si>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</si>
  <si>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</si>
  <si>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</si>
  <si>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</si>
  <si>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</si>
  <si>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</si>
  <si>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</si>
  <si>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</si>
  <si>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</si>
  <si>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</si>
  <si>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</si>
  <si>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</si>
  <si>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</si>
  <si>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</si>
  <si>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</si>
  <si>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</si>
  <si>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</si>
  <si>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</si>
  <si>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</si>
  <si>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</si>
  <si>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</si>
  <si>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</si>
  <si>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</si>
  <si>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</si>
  <si>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</si>
  <si>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VV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</si>
  <si>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</si>
  <si>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</si>
  <si>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</si>
  <si>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</si>
  <si>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</si>
  <si>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</si>
  <si>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</si>
  <si>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</si>
  <si>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</si>
  <si>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</si>
  <si>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</si>
  <si>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</si>
  <si>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</si>
  <si>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</si>
  <si>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</si>
  <si>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</si>
  <si>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</si>
  <si>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</si>
  <si>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</si>
  <si>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</si>
  <si>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</si>
  <si>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</si>
  <si>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00007</t>
  </si>
  <si>
    <t>Zajištění povolení užívání veřejného prostranství - popsáno v obchodních podmínkách</t>
  </si>
  <si>
    <t>8</t>
  </si>
  <si>
    <t>00008</t>
  </si>
  <si>
    <t>Zajištění přístupů a příjezdů k sousedním nemovitostem  - popsáno v obchodních podmínkách, v zákoně č. 13/1997 Sb., a vyhlášce č. 104/1997</t>
  </si>
  <si>
    <t>11</t>
  </si>
  <si>
    <t>00011</t>
  </si>
  <si>
    <t>Ohlašování pohybu třetích osob na staveništi - popsáno v obchodních podmínkách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</si>
  <si>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</si>
  <si>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</si>
  <si>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</si>
  <si>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</si>
  <si>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</si>
  <si>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</si>
  <si>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16</t>
  </si>
  <si>
    <t>00016</t>
  </si>
  <si>
    <t>Výpočet hluku ze stavební činnosti - popsáno v projektové dokumentaci a ve vyhlášce č. 272/2011</t>
  </si>
  <si>
    <t>18</t>
  </si>
  <si>
    <t>00018</t>
  </si>
  <si>
    <t>Návrh technologického postupu prací - popsáno v obchodních podmínkách</t>
  </si>
  <si>
    <t>SO 101</t>
  </si>
  <si>
    <t>Silnice II/602</t>
  </si>
  <si>
    <t>SO 101.1</t>
  </si>
  <si>
    <t>Komunikace</t>
  </si>
  <si>
    <t>014102</t>
  </si>
  <si>
    <t>C</t>
  </si>
  <si>
    <t>POPLATKY ZA SKLÁDKU</t>
  </si>
  <si>
    <t>T</t>
  </si>
  <si>
    <t>Kostka, beton.</t>
  </si>
  <si>
    <t>"113376" 142,8*2,3=328,440 [C] 
"113176" 142,8*2,6=371,280 [D] 
Celkem: C+D=699,720 [E]</t>
  </si>
  <si>
    <t>zahrnuje veškeré poplatky provozovateli skládky související s uložením odpadu na skládce.</t>
  </si>
  <si>
    <t>A</t>
  </si>
  <si>
    <t>Zemina a podkladní vrstvy vozovek</t>
  </si>
  <si>
    <t>"123736" 1038,5*2,0=2 077,000 [A] 
"132736"  238,2*2,0=476,400 [B] 
Celkem: A+B=2 553,400 [C]</t>
  </si>
  <si>
    <t>27</t>
  </si>
  <si>
    <t>B</t>
  </si>
  <si>
    <t>"12932" 50*2,0=100,000 [A] 
"129946" 20,2*2,0=40,400 [B] 
Celkem: A+B=140,400 [C]</t>
  </si>
  <si>
    <t>Zemní práce</t>
  </si>
  <si>
    <t>11372</t>
  </si>
  <si>
    <t>FRÉZOVÁNÍ ZPEVNĚNÝCH PLOCH ASFALTOVÝCH</t>
  </si>
  <si>
    <t>M3</t>
  </si>
  <si>
    <t>Frézování horních 100 mm celoplošně.  
Včetně odvozu a likvidace v režii zhotovitele. Odvozná vzdálenost v režii zhotovitele (bez poplatku za skládku).</t>
  </si>
  <si>
    <t>9313,7*0,1=931,370 [A] 
Plocha dle situace ACAD * tl. 
A-178,5=752,870 [B] 
Celková kubatura mínus kubatura obsažená v položce "11372.B"</t>
  </si>
  <si>
    <t>Položka zahrnuje veškerou manipulaci s vybouranou sutí a s vybouranými hmotami vč. uložení na skládku. Nezahrnuje poplatek za skládku.</t>
  </si>
  <si>
    <t>Frézování horních 100 mm celoplošně.  
Včetně odvozu na meziskládku v režii zhotovitele. Odvozná vzdálenost v režii zhotovitele.  
Materiál jenž bude použit zpět na stavbě v položce "56962"</t>
  </si>
  <si>
    <t>178,5=178,500 [A] 
Kubatura dle položky "56962"</t>
  </si>
  <si>
    <t>Položka zahrnuje veškerou manipulaci s vybouranou sutí a s vybouranými hmotami vč. uložení na skládku..Nezahrnuje poplatek za skládku.</t>
  </si>
  <si>
    <t>12573</t>
  </si>
  <si>
    <t>VYKOPÁVKY ZE ZEMNÍKŮ A SKLÁDEK TŘ. I</t>
  </si>
  <si>
    <t>Veškerá vodorovná a svislá manipulace s materiály pro:</t>
  </si>
  <si>
    <t>"56962" 178,5=178,500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</si>
  <si>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</si>
  <si>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113376</t>
  </si>
  <si>
    <t>ODSTRAN PODKLADU ZPEVNĚNÝCH PLOCH Z DLAŽEB KOSTEK, ODVOZ DO 12KM</t>
  </si>
  <si>
    <t>Odstranění lože stávajících žulových kostek částečně zakrytých asfaltem. 
Včetně odvozu na skládku</t>
  </si>
  <si>
    <t>1190*0,6*0,1*2=142,800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</si>
  <si>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</si>
  <si>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123736</t>
  </si>
  <si>
    <t>ODKOP PRO SPOD STAVBU SILNIC A ŽELEZNIC TŘ. I, ODVOZ DO 12KM</t>
  </si>
  <si>
    <t>Veškeré odkopy podél komunikace.  
Výkopy pro zřízení (obnovení) příkopy, pro zřízení nezpevněných krajnic.  
Výkop pro vsakovací příkop vyčíslen zvlášť v položce "132738"</t>
  </si>
  <si>
    <t>1038,5=1 038,500 [A] 
Kubatura planimetrováním příčných řezů (excel)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</si>
  <si>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</si>
  <si>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</si>
  <si>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</si>
  <si>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pro položku:</t>
  </si>
  <si>
    <t>"123738" 1038,5=1 038,500 [A] 
"132738"  238,2=238,200 [B] 
Celkem: A+B=1 276,700 [C]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</si>
  <si>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</si>
  <si>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18220</t>
  </si>
  <si>
    <t>ROZPROSTŘENÍ ORNICE VE SVAHU</t>
  </si>
  <si>
    <t>Včetně zajištění materiálu a manipulace s materiálem v režii zhotovitele.</t>
  </si>
  <si>
    <t>254,4=254,400 [A] 
Kubatura planimetrováním příčných řezů (excel)</t>
  </si>
  <si>
    <t>položka zahrnuje:  
Veškeré materiály a práce potřebné k provedení</t>
  </si>
  <si>
    <t>132736</t>
  </si>
  <si>
    <t>HLOUBENÍ RÝH ŠÍŘ DO 2M PAŽ I NEPAŽ TŘ. I, ODVOZ DO 12KM</t>
  </si>
  <si>
    <t>Hloubení rýhy.   
Obnova vsakovacího příkopu.</t>
  </si>
  <si>
    <t>238,2=238,200 [A] 
Kubatura planimetrováním příčných řezů (excel)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</si>
  <si>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</si>
  <si>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</t>
  </si>
  <si>
    <t>18130</t>
  </si>
  <si>
    <t>ÚPRAVA PLÁNĚ BEZ ZHUTNĚNÍ</t>
  </si>
  <si>
    <t>M2</t>
  </si>
  <si>
    <t>Před provedením položky "18220.R"</t>
  </si>
  <si>
    <t>2544=2 544,000 [A] 
plocha dle položky "18220.R" (254,4*10)</t>
  </si>
  <si>
    <t>položka zahrnuje úpravu pláně včetně vyrovnání výškových rozdílů</t>
  </si>
  <si>
    <t>13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</si>
  <si>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</si>
  <si>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</si>
  <si>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</si>
  <si>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18110</t>
  </si>
  <si>
    <t>ÚPRAVA PLÁNĚ SE ZHUTNĚNÍM V HORNINĚ TŘ. I</t>
  </si>
  <si>
    <t>Pod nezpevněnou krajnicí.</t>
  </si>
  <si>
    <t>0,75*1190*2=1 785,000 [A] 
šířka * délka * oboustranně</t>
  </si>
  <si>
    <t>položka zahrnuje úpravu pláně včetně vyrovnání výškových rozdílů. Míru zhutnění určuje projekt.</t>
  </si>
  <si>
    <t>17481</t>
  </si>
  <si>
    <t>ZÁSYP JAM A RÝH Z NAKUPOVANÝCH MATERIÁLŮ</t>
  </si>
  <si>
    <t>Zásyp vsakovací rýhy.  
Materál: štěrkopísek</t>
  </si>
  <si>
    <t>99,7=99,700 [A] 
Kubatura planimetrováním příčných řezů (excel)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</si>
  <si>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</si>
  <si>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Zásyp vsakovací rýhy.  
Materál: štěrk</t>
  </si>
  <si>
    <t>138,5=138,500 [A] 
Kubatura planimetrováním příčných řezů (excel)</t>
  </si>
  <si>
    <t>28</t>
  </si>
  <si>
    <t>12932</t>
  </si>
  <si>
    <t>ČIŠTĚNÍ PŘÍKOPŮ OD NÁNOSU DO 0,5M3/M</t>
  </si>
  <si>
    <t>M</t>
  </si>
  <si>
    <t>Pročištění příkopů v oblasti sjezdů. 
Včetně veškeré manipulace s materiálem viz. technická specifikace položky.</t>
  </si>
  <si>
    <t>100=100,000 [A] 
Délka bude upřesněna investorem v rámci kontrolních dnů stavby.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</si>
  <si>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</si>
  <si>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29</t>
  </si>
  <si>
    <t>129946</t>
  </si>
  <si>
    <t>ČIŠTĚNÍ POTRUBÍ DN DO 400MM</t>
  </si>
  <si>
    <t>Pročištění stávajícího potrubí podi sjezdy. 
Včetně veškeré manipulace s materiálem viz. technická specifikace položky.</t>
  </si>
  <si>
    <t>26+23+25+27+67=168,000 [A] 
Délka bude upřesněna investorem v rámci kontrolních dnů stavby.</t>
  </si>
  <si>
    <t>30</t>
  </si>
  <si>
    <t>113176</t>
  </si>
  <si>
    <t>ODSTRAN KRYTU ZPEVNĚNÝCH PLOCH Z DLAŽEB KOSTEK, ODVOZ DO 12KM</t>
  </si>
  <si>
    <t>Odstranění stávajících žulových kostek částečně zakrytých asfaltem. 
Včetně odvozu na skládku</t>
  </si>
  <si>
    <t>56962</t>
  </si>
  <si>
    <t>ZPEVNĚNÍ KRAJNIC Z RECYKLOVANÉHO MATERIÁLU TL DO 100MM</t>
  </si>
  <si>
    <t>Zpevnění krajnice odfrézovaným materiálem tl. 100 mm.  
Materiál bude použit z položky "11372.B"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</si>
  <si>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</si>
  <si>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17</t>
  </si>
  <si>
    <t>574J54</t>
  </si>
  <si>
    <t>ASFALTOVÝ KOBEREC MASTIXOVÝ MODIFIK SMA 11+ TL. 40MM</t>
  </si>
  <si>
    <t>Asfaltový koberec mastixový SMA 11+ tl. 40 mm dle ČSN 73 6121  
s modifikovaným asfaltem</t>
  </si>
  <si>
    <t>9314=9 314,000 [A] 
Plocha dle situace ACAD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</si>
  <si>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</si>
  <si>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574D56</t>
  </si>
  <si>
    <t>ASFALTOVÝ BETON PRO LOŽNÍ VRSTVY MODIFIK ACL 16+ TL. 60MM</t>
  </si>
  <si>
    <t>Asfaltový beton pro ložní vrstvy ACL 16+ tl. 60 mm  
s modifikovaným asfaltem</t>
  </si>
  <si>
    <t>9314=9 314,000 [A] 
1190*2*0,06=142,800 [B] rozšíření 
Celkem: A+B=9 456,800 [C] 
Plocha dle situace ACAD</t>
  </si>
  <si>
    <t>19</t>
  </si>
  <si>
    <t>574C06</t>
  </si>
  <si>
    <t>ASFALTOVÝ BETON PRO LOŽNÍ VRSTVY ACL 16+</t>
  </si>
  <si>
    <t>Asfaltový beton pro ložní vrstvy ACL 16+   
Kubatura na dorovnání podkladu po odfrézování pro dosažení patřičných příčných sklonů</t>
  </si>
  <si>
    <t>129,6=129,600 [A] 
Kubatura planimetrováním příčných řezů (excel)</t>
  </si>
  <si>
    <t>20</t>
  </si>
  <si>
    <t>574E06</t>
  </si>
  <si>
    <t>ASFALTOVÝ BETON PRO PODKLADNÍ VRSTVY ACP 16+</t>
  </si>
  <si>
    <t>Doplnění asfaltového betonu pro podkladní vrstvy v místech rušené žul. kostky položka "11337"</t>
  </si>
  <si>
    <t>1190*0,6*0,15*2=214,200 [A] 
Kubatura dle položky "11337"</t>
  </si>
  <si>
    <t>21</t>
  </si>
  <si>
    <t>572213</t>
  </si>
  <si>
    <t>SPOJOVACÍ POSTŘIK Z EMULZE DO 0,5KG/M2</t>
  </si>
  <si>
    <t>Spojovaci postřik z kationaktivní asfaltové emulze 0,4 kg/m2  
Pod asfalty z položky "574E06"</t>
  </si>
  <si>
    <t>1190*0,6*2=1 428,000 [A] 
Plocha dle položky "11337"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</si>
  <si>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</si>
  <si>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22</t>
  </si>
  <si>
    <t>572214</t>
  </si>
  <si>
    <t>SPOJOVACÍ POSTŘIK Z MODIFIK EMULZE DO 0,5KG/M2</t>
  </si>
  <si>
    <t>Spojovaci postřik z kationaktivní asfaltové emulze 0,4 kg/m2  
Pod ACL 16+</t>
  </si>
  <si>
    <t>9314*1,05=9 779,700 [A] 
Plocha dle situace ACAD</t>
  </si>
  <si>
    <t>23</t>
  </si>
  <si>
    <t>Spojovaci postřik z kationaktivní asfaltové emulze 0,4 kg/m2  
Pod SMA 11+</t>
  </si>
  <si>
    <t>9314*1,02=9 500,280 [A] 
Plocha dle situace ACAD</t>
  </si>
  <si>
    <t>Ostatní konstrukce a práce</t>
  </si>
  <si>
    <t>91228</t>
  </si>
  <si>
    <t>SMĚROVÉ SLOUPKY Z PLAST HMOT VČETNĚ ODRAZNÉHO PÁSKU</t>
  </si>
  <si>
    <t>KUS</t>
  </si>
  <si>
    <t>Směrový sloupek Z11a bílý</t>
  </si>
  <si>
    <t>34=34,000 [A] 
Počet dle situace ACAD</t>
  </si>
  <si>
    <t>položka zahrnuje:  
- dodání a osazení sloupku včetně nutných zemních prací  
- vnitrostaveništní a mimostaveništní doprava  
- odrazky plastové nebo z retroreflexní fólie</t>
  </si>
  <si>
    <t>93818</t>
  </si>
  <si>
    <t>OČIŠTĚNÍ ASFALT VOZOVEK ZAMETENÍM</t>
  </si>
  <si>
    <t>Očištění odfrézovaného povrchu.  
Odvoz a likvidace vzniklých odpadů v režii zhotovitele.</t>
  </si>
  <si>
    <t>9313,7=9 313,700 [A] 
Plocha dle situace ACAD</t>
  </si>
  <si>
    <t>položka zahrnuje očištění předepsaným způsobem včetně odklizení vzniklého odpadu</t>
  </si>
  <si>
    <t>Směrové sloupky červené.  
Směrový sloupek Z11g červený kulatý</t>
  </si>
  <si>
    <t>14=14,000 [A] 
Počet dle situace ACAD</t>
  </si>
  <si>
    <t>915111</t>
  </si>
  <si>
    <t>VODOROVNÉ DOPRAVNÍ ZNAČENÍ BARVOU HLADKÉ - DODÁVKA A POKLÁDKA</t>
  </si>
  <si>
    <t>VDZ barvou bílou</t>
  </si>
  <si>
    <t>V1a(0,125): 21,75=21,750 [A] 
V2a(3/6/0,125): 32,7=32,700 [B] 
V2b(3/1,5/0,125): 19,4=19,400 [C] 
V4(0,25): 595,0=595,000 [D] 
Celkem: A+B+C+D=668,850 [E] 
Plocha dle situace ACAD a tab. Excel</t>
  </si>
  <si>
    <t>položka zahrnuje:  
- dodání a pokládku nátěrového materiálu (měří se pouze natíraná plocha)  
- předznačení a reflexní úpravu</t>
  </si>
  <si>
    <t>915221</t>
  </si>
  <si>
    <t>VODOR DOPRAV ZNAČ PLASTEM STRUKTURÁLNÍ NEHLUČNÉ - DOD A POKLÁDKA</t>
  </si>
  <si>
    <t>VDZ plastem</t>
  </si>
  <si>
    <t>914143</t>
  </si>
  <si>
    <t>DOPRAV ZNAČ ZÁKL VEL OCEL FÓLIE TŘ 3 - DEMONTÁŽ</t>
  </si>
  <si>
    <t>Odstranění stávajícího SDZ  
Včetně odvozu a likvidace v režii zhotovitele.</t>
  </si>
  <si>
    <t>4=4,000 [A] 
Počet dle situace ACAD</t>
  </si>
  <si>
    <t>Položka zahrnuje odstranění, demontáž a odklizení materiálu s odvozem na předepsané místo</t>
  </si>
  <si>
    <t>24</t>
  </si>
  <si>
    <t>919111</t>
  </si>
  <si>
    <t>ŘEZÁNÍ ASFALTOVÉHO KRYTU VOZOVEK TL DO 50MM</t>
  </si>
  <si>
    <t>Prořezání středové spáry a na začátku a konci úseku a v místech napojení asfaltových sjezdů.</t>
  </si>
  <si>
    <t>1190+8+8+(26+23+25+27+67)=1 374,000 [A] 
Délky dle ACAD</t>
  </si>
  <si>
    <t>položka zahrnuje řezání vozovkové vrstvy v předepsané tloušťce, včetně spotřeby vody</t>
  </si>
  <si>
    <t>25</t>
  </si>
  <si>
    <t>931313</t>
  </si>
  <si>
    <t>TĚSNĚNÍ DILATAČ SPAR ASF ZÁLIVKOU PRŮŘ DO 300MM2</t>
  </si>
  <si>
    <t>Tšsnění spáry z položky "919111"</t>
  </si>
  <si>
    <t>položka zahrnuje dodávku a osazení předepsaného materiálu, očištění ploch spáry před úpravou, očištění okolí spáry po úpravě  
nezahrnuje těsnící profil</t>
  </si>
  <si>
    <t>26</t>
  </si>
  <si>
    <t>914913</t>
  </si>
  <si>
    <t>SLOUPKY A STOJKY DZ Z OCEL TRUBEK ZABETON DEMONTÁŽ</t>
  </si>
  <si>
    <t>SO 101.2</t>
  </si>
  <si>
    <t>Typ "1" sanace samostatných trhlin dle TP115 (8.2.1.2)</t>
  </si>
  <si>
    <t>572224</t>
  </si>
  <si>
    <t>SPOJOVACÍ POSTŘIK Z MODIFIK EMULZE DO 1,0KG/M2</t>
  </si>
  <si>
    <t>postřik modifikovanou asfaltovou emulzí tak, aby množství asfaltu činilo 1,0-1,5 kg/m2 (dle struktury povrchu) do něhož se položí pásy výztužné vložky se vzájemným dotykem a řádně přitlačí válečkem.  
postup bude proveden dle TP 115 (8.2.1.2)</t>
  </si>
  <si>
    <t>0,1*9314=931,400 [A]</t>
  </si>
  <si>
    <t>57476</t>
  </si>
  <si>
    <t>VOZOVKOVÉ VÝZTUŽNÉ VRSTVY Z GEOMŘÍŽOVINY S TKANINOU</t>
  </si>
  <si>
    <t>pásy výztužné vložky se vzájemným dotykem dle specifikace uvedéné niže.  
Dle TP 115 (7.2.5; 8.2.3.1; 8.2.1.2)</t>
  </si>
  <si>
    <t>Součást asfaltové pružné membrány skládající se z geotextilie a dvouosé geomříže, které prošitím nebo tepelným spojením musí tvořit jediný celek. 
Indexová pevnost */ min 50 kN  - ISO 3341 
Pevnost v tahu   min. 20kN  - ČSN EN ISO 10319 
Indexová tažnost */  max 3% ISO 3341 
Tažnost    max 5%   ČSN EN ISO 10319 
Velikost oka geomříže  min.  30 x 30 mm 
*/ Indexové údaje lze použít pouze pro výrobky ze skelných vláken 
0,1*9314=931,400 [A]</t>
  </si>
  <si>
    <t>- dodání geomříže v požadované kvalitě a v množství včetně přesahů (přesahy započteny v jednotkové ceně)  
- očištění podkladu  
- pokládka geomříže dle předepsaného technologického předpisu</t>
  </si>
  <si>
    <t>577A2</t>
  </si>
  <si>
    <t>VÝSPRAVA TRHLIN ASFALTOVOU ZÁLIVKOU MODIFIK</t>
  </si>
  <si>
    <t>Položka zahrnuje veškeré nutné práce a materiály dle TP 115 (8.2.1.2).  
a) pomocí kotouče nebo frézky se trhliny proříznou, vyčistí, v případě nutnosti předtěsní,  
svislé stěny se opatří penetračně adhezním nátěrem a vytvořené komůrky se zalijí  
pružnou asfaltovou zálivkovou hmotou,  
b) pomocí horkovzdušného zařízení se trhlina vyčistí, nahřeje a následně zalije pružnou  
asfaltovou zálivkovou hmotou.</t>
  </si>
  <si>
    <t>(0,1*9314)/0,5=1 862,800 [A]</t>
  </si>
  <si>
    <t>- vyfrézování drážky šířky do 20mm hloubky do 40mm  
- vyčištění  
- nátěr  
- výplň předepsanou zálivkovou hmotou</t>
  </si>
  <si>
    <t>Očištění vozovky ve vytypovaných úsecích. 
Postup bude proveden dle TP 115 (8.2.1.2) 
Odvoz a likvidace vzniklých odpadů v režii zhotovitele.</t>
  </si>
  <si>
    <t>0,1*9314=931,400 [B]</t>
  </si>
  <si>
    <t>SO 101.3</t>
  </si>
  <si>
    <t>Typ "2" sanace samostatných trhlin dle TP115 (8.2.3.1)</t>
  </si>
  <si>
    <t>572222</t>
  </si>
  <si>
    <t>SPOJOVACÍ POSTŘIK Z MODIFIK ASFALTU DO 1,0KG/M2</t>
  </si>
  <si>
    <t>spojovací postřik tak, aby množství asfaltu činilo 0,8 - 1,0 kg/m2  
Postup bude proveden dle TP 115 (8.2.3.1)</t>
  </si>
  <si>
    <t>57327</t>
  </si>
  <si>
    <t>MIKROKOBEREC JEDNOVRSTVÝ FRAKCE KAMENIVA 0/8</t>
  </si>
  <si>
    <t>asfaltová pružná membrána, tzn. postřik za horka vysoce modifikovaným asfaltem speciálně pro tento účel vyrobeným (s parametry splňujícími požadavky tabulky 1 těchto TP) v množství 2,5 - 3,0 kg/m2 s následným podrcením HDK frakce 8/11 v množství 6,0 kg/m2, nebo provedením mikrokoberce za studena podle TKP kapitola 28:2008.  
Postup bude proveden dle TP 115 (8.2.3.1)</t>
  </si>
  <si>
    <t>Položka zahrnuje:  
- očištění povrchu podkladu, zakrytí poklopů, mříží a pod.  
- dodání veškerého potřebného materiálu (kamenivo předepsané frakce, emulze, přísady, voda)  
- pokládku jedné vrstvy (tloušťka je dána frakcí použitého kameniva)  
- zhutnění (pokud je předepsáno zadávací dokumentací)  
Položka nezahrnuje odstranění vodorovného dopravního zančení a spojovací postřik</t>
  </si>
  <si>
    <t>trhliny proříznuty na šířku 10 - 30 mm dle šířky původní trhliny a hloubku 35 mm, řádně vyčištěny, opatřeny penetračně adhezním nátěrem a zality pružnou asfaltovou zálivkovou hmotou s mírným přelitím.  
Postup bude proveden dle TP 115 (8.2.3.1)</t>
  </si>
  <si>
    <t>Očištění  vozovky ve vytypovaných úsecích.  
Postup bude proveden dle TP 115  
Odvoz a likvidace vzniklých odpadů v režii zhotovitele.</t>
  </si>
  <si>
    <t>SO 101.4</t>
  </si>
  <si>
    <t>Sanace plošných poruh s odfrézováním</t>
  </si>
  <si>
    <t>Odfrézování další vrstvy v tl. 0,05m v šířce 0,50 m  
Včetně odvozu a likvidace v režii zhotovitele. Odvozná vzdálenost v režii zhotovitele (bez poplatku za skládku).  
Postup bude proveden dle TP 115</t>
  </si>
  <si>
    <t>0,05*9314*0,1=46,570 [A]</t>
  </si>
  <si>
    <t>Položka zahrnuje veškerou manipulaci s vybouranou sutí a s vybouranými hmotami vč. uložení na skládku.</t>
  </si>
  <si>
    <t>Spojovací postřik z kationaktivní modifikované asfaltové emulze 0,40 kg/m2. PS-EP.  
Postup bude proveden dle TP 115</t>
  </si>
  <si>
    <t>574E46</t>
  </si>
  <si>
    <t>ASFALTOVÝ BETON PRO PODKLADNÍ VRSTVY ACP 16+ TL. 50MM</t>
  </si>
  <si>
    <t>ACP 16+</t>
  </si>
  <si>
    <t>Očištění po odfrézování další vrstvy vozovky ve vytypovaných úsecích.  
Postup bude proveden dle TP 115  
Odvoz a likvidace vzniklých odpadů v režii zhotovitele.</t>
  </si>
  <si>
    <t>SO 901</t>
  </si>
  <si>
    <t>Dopravní opatření</t>
  </si>
  <si>
    <t>SO 901.1</t>
  </si>
  <si>
    <t>Extravilán pracovní místo</t>
  </si>
  <si>
    <t>03720</t>
  </si>
  <si>
    <t>POMOC PRÁCE ZAJIŠŤ NEBO ZŘÍZ REGULACI A OCHRANU DOPRAVY</t>
  </si>
  <si>
    <t>Celková doba pronájmu dopravního značení 42dnů.  
Jednotlive značky jejich typ, počet a další prvky dopravních opatření jsou patrny z výkresové dokumentace objektu SO 901.  
Součástí položky "03720" je i přemísťování jednotlivých značek, výstražných světel, semaforových souprav, atd. v jednotlivých etapach a mezi etapami výstavby v režii zhotovitele dle postupu prací a požadavků stavby (včetně upevňovacích konstrukcí a sloupků).</t>
  </si>
  <si>
    <t>1=1,000 [A]</t>
  </si>
  <si>
    <t>914112</t>
  </si>
  <si>
    <t>DOPRAVNÍ ZNAČKY ZÁKLAD VELIKOSTI OCEL NEREFLEXNÍ - MONTÁŽ S PŘEMÍST</t>
  </si>
  <si>
    <t>Celková doba pronájmu dopravního značení 42dnů.  
Konkrérná typ značek, jejich počet, umístění  viz. výkresová dokumentace objektu SO 901.  
Veškeré manipulace se značením v rámci stavby jsou součástí položky "03720"</t>
  </si>
  <si>
    <t>13=13,000 [A]</t>
  </si>
  <si>
    <t>položka zahrnuje:  
- dopravu demontované značky z dočasné skládky  
- osazení a montáž značky na místě určeném projektem  
- nutnou opravu poškozených částí  
nezahrnuje dodávku značky</t>
  </si>
  <si>
    <t>914113</t>
  </si>
  <si>
    <t>DOPRAVNÍ ZNAČKY ZÁKLADNÍ VELIKOSTI OCELOVÉ NEREFLEXNÍ - DEMONTÁŽ</t>
  </si>
  <si>
    <t>914119</t>
  </si>
  <si>
    <t>DOPRAV ZNAČKY ZÁKLAD VEL OCEL NEREFLEXNÍ - NÁJEMNÉ</t>
  </si>
  <si>
    <t>KSDEN</t>
  </si>
  <si>
    <t>13*42=546,000 [A]</t>
  </si>
  <si>
    <t>položka zahrnuje sazbu za pronájem dopravních značek a zařízení, počet jednotek je určen jako součin počtu značek a počtu dní použití</t>
  </si>
  <si>
    <t>914922</t>
  </si>
  <si>
    <t>SLOUPKY A STOJKY DZ Z OCEL TRUBEK DO PATKY MONTÁŽ S PŘESUNEM</t>
  </si>
  <si>
    <t>18=18,000 [A]</t>
  </si>
  <si>
    <t>položka zahrnuje:  
- osazení a montáž zařízení na místě určeném projektem  
- nutnou opravu poškozených částí  
- dodávku značky</t>
  </si>
  <si>
    <t>914923</t>
  </si>
  <si>
    <t>SLOUPKY A STOJKY DZ Z OCEL TRUBEK DO PATKY DEMONTÁŽ</t>
  </si>
  <si>
    <t>914929</t>
  </si>
  <si>
    <t>SLOUPKY A STOJKY DZ Z OCEL TRUBEK DO PATKY NÁJEMNÉ</t>
  </si>
  <si>
    <t>18*42=756,000 [A]</t>
  </si>
  <si>
    <t>položka zahrnuje sazbu za pronájem dopravních značek a zařízení. Počet měrných jednotek se určí jako součin počtu sloupků a počtu dní použití</t>
  </si>
  <si>
    <t>916112</t>
  </si>
  <si>
    <t>DOPRAV SVĚTLO VÝSTRAŽ SAMOSTATNÉ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</si>
  <si>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  
- dodávku světla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</si>
  <si>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</si>
  <si>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</si>
  <si>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</si>
  <si>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</si>
  <si>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</si>
  <si>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1*42=42,000 [A]</t>
  </si>
  <si>
    <t>položka zahrnuje sazbu za pronájem zařízení. Počet měrných jednotek se určí jako součin počtu zařízení a počtu dní použití.</t>
  </si>
  <si>
    <t>916352</t>
  </si>
  <si>
    <t>SMĚROVACÍ DESKY Z4 OBOUSTR S FÓLIÍ TŘ 1 - MONTÁŽ S PŘESUNEM</t>
  </si>
  <si>
    <t>30=30,000 [A] 
včetně podkladní desky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</si>
  <si>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dodávku</t>
  </si>
  <si>
    <t>916353</t>
  </si>
  <si>
    <t>SMĚROVACÍ DESKY Z4 OBOUSTR S FÓLIÍ TŘ 1 - DEMONTÁŽ</t>
  </si>
  <si>
    <t>916359</t>
  </si>
  <si>
    <t>SMĚROVACÍ DESKY Z4 OBOUSTR S FÓLIÍ TŘ 1 - NÁJEMNÉ</t>
  </si>
  <si>
    <t>30*42=1 260,000 [A] 
včetně podkladní desky</t>
  </si>
  <si>
    <t>916712</t>
  </si>
  <si>
    <t>UPEVŇOVACÍ KONSTR - PODKLADNÍ DESKA POD 28KG - MONTÁŽ S PŘESUNEM</t>
  </si>
  <si>
    <t>18+30=48,000 [A]</t>
  </si>
  <si>
    <t>položka zahrnuje:  
- montáž na místě určeném projektem  
- údržbu po celou dobu trvání funkce, náhradu zničených nebo ztracených kusů, nutnou opravu poškozených částí  
- dodávku značky</t>
  </si>
  <si>
    <t>916713</t>
  </si>
  <si>
    <t>UPEVŇOVACÍ KONSTR - PODKLADNÍ DESKA POD 28KG - DEMONTÁŽ</t>
  </si>
  <si>
    <t>916719</t>
  </si>
  <si>
    <t>UPEVŇOVACÍ KONSTR - PODKLAD DESKA POD 28KG - NÁJEMNÉ</t>
  </si>
  <si>
    <t>(18+30)*42=2 016,000 [A]</t>
  </si>
  <si>
    <t>916122</t>
  </si>
  <si>
    <t>DOPRAV SVĚTLO VÝSTRAŽ SOUPRAVA 3KS - MONTÁŽ S PŘESUNEM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</si>
  <si>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</si>
  <si>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</si>
  <si>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</si>
  <si>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</si>
  <si>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916129</t>
  </si>
  <si>
    <t>DOPRAV SVĚTLO VÝSTRAŽ SOUPRAVA 3KS - NÁJEMNÉ</t>
  </si>
  <si>
    <t>2*42=84,000 [A]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</si>
  <si>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</si>
  <si>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</si>
  <si>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</si>
  <si>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</si>
  <si>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</si>
  <si>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</si>
  <si>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</si>
  <si>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SO 901.2</t>
  </si>
  <si>
    <t>Intravilán pracovní místo</t>
  </si>
  <si>
    <t>9=9,000 [A]</t>
  </si>
  <si>
    <t>9*42=378,000 [A]</t>
  </si>
  <si>
    <t>15=15,000 [A]</t>
  </si>
  <si>
    <t>15*42=630,000 [A]</t>
  </si>
  <si>
    <t>15+30=45,000 [A]</t>
  </si>
  <si>
    <t>(15+30)*42=1 890,000 [A]</t>
  </si>
  <si>
    <t>SO 901.3</t>
  </si>
  <si>
    <t>Objízdné trasy</t>
  </si>
  <si>
    <t>27=27,000 [A]</t>
  </si>
  <si>
    <t>27*42=1 134,000 [A]</t>
  </si>
  <si>
    <t>28=28,000 [A]</t>
  </si>
  <si>
    <t>28*42=1 176,000 [A]</t>
  </si>
  <si>
    <t>914412</t>
  </si>
  <si>
    <t>DOPRAVNÍ ZNAČKY 100X150CM OCELOVÉ - MONTÁŽ S PŘEMÍSTĚNÍM</t>
  </si>
  <si>
    <t>5=5,000 [A]</t>
  </si>
  <si>
    <t>914413</t>
  </si>
  <si>
    <t>DOPRAVNÍ ZNAČKY 100X150CM OCELOVÉ - DEMONTÁŽ</t>
  </si>
  <si>
    <t>914419</t>
  </si>
  <si>
    <t>DOPRAV ZNAČKY 100X150CM OCEL - NÁJEMNÉ</t>
  </si>
  <si>
    <t>5*42=210,000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</si>
</sst>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16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15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28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55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55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18" t="s">
        <v>38</v>
      </c>
      <c s="23" t="s">
        <v>22</v>
      </c>
      <c s="23" t="s">
        <v>56</v>
      </c>
      <c s="18" t="s">
        <v>57</v>
      </c>
      <c s="24" t="s">
        <v>58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15</v>
      </c>
      <c s="23" t="s">
        <v>59</v>
      </c>
      <c s="18" t="s">
        <v>57</v>
      </c>
      <c s="24" t="s">
        <v>60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26</v>
      </c>
      <c s="23" t="s">
        <v>61</v>
      </c>
      <c s="18" t="s">
        <v>57</v>
      </c>
      <c s="24" t="s">
        <v>62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28</v>
      </c>
      <c s="23" t="s">
        <v>63</v>
      </c>
      <c s="18" t="s">
        <v>57</v>
      </c>
      <c s="24" t="s">
        <v>64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30</v>
      </c>
      <c s="23" t="s">
        <v>65</v>
      </c>
      <c s="18" t="s">
        <v>57</v>
      </c>
      <c s="24" t="s">
        <v>66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67</v>
      </c>
      <c s="23" t="s">
        <v>68</v>
      </c>
      <c s="18" t="s">
        <v>57</v>
      </c>
      <c s="24" t="s">
        <v>69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70</v>
      </c>
      <c s="23" t="s">
        <v>71</v>
      </c>
      <c s="18" t="s">
        <v>57</v>
      </c>
      <c s="24" t="s">
        <v>72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40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73</v>
      </c>
      <c s="23" t="s">
        <v>74</v>
      </c>
      <c s="18" t="s">
        <v>57</v>
      </c>
      <c s="24" t="s">
        <v>75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25.5">
      <c r="A42" s="18" t="s">
        <v>38</v>
      </c>
      <c s="23" t="s">
        <v>76</v>
      </c>
      <c s="23" t="s">
        <v>77</v>
      </c>
      <c s="18" t="s">
        <v>57</v>
      </c>
      <c s="24" t="s">
        <v>78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12.75">
      <c r="A46" s="18" t="s">
        <v>38</v>
      </c>
      <c s="23" t="s">
        <v>79</v>
      </c>
      <c s="23" t="s">
        <v>80</v>
      </c>
      <c s="18" t="s">
        <v>57</v>
      </c>
      <c s="24" t="s">
        <v>81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25.5">
      <c r="A50" s="18" t="s">
        <v>38</v>
      </c>
      <c s="23" t="s">
        <v>82</v>
      </c>
      <c s="23" t="s">
        <v>83</v>
      </c>
      <c s="18" t="s">
        <v>57</v>
      </c>
      <c s="24" t="s">
        <v>84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12.75">
      <c r="A54" s="18" t="s">
        <v>38</v>
      </c>
      <c s="23" t="s">
        <v>85</v>
      </c>
      <c s="23" t="s">
        <v>86</v>
      </c>
      <c s="18" t="s">
        <v>57</v>
      </c>
      <c s="24" t="s">
        <v>87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5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0+O9+O22+O87+O120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90</v>
      </c>
      <c s="32">
        <f>0+I9+I22+I87+I120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90</v>
      </c>
      <c s="5"/>
      <c s="14" t="s">
        <v>91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92</v>
      </c>
      <c s="18" t="s">
        <v>93</v>
      </c>
      <c s="24" t="s">
        <v>94</v>
      </c>
      <c s="25" t="s">
        <v>95</v>
      </c>
      <c s="26">
        <v>699.72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96</v>
      </c>
    </row>
    <row r="12" spans="1:5" ht="38.25">
      <c r="A12" s="30" t="s">
        <v>45</v>
      </c>
      <c r="E12" s="31" t="s">
        <v>97</v>
      </c>
    </row>
    <row r="13" spans="1:5" ht="25.5">
      <c r="A13" t="s">
        <v>46</v>
      </c>
      <c r="E13" s="29" t="s">
        <v>98</v>
      </c>
    </row>
    <row r="14" spans="1:16" ht="12.75">
      <c r="A14" s="18" t="s">
        <v>38</v>
      </c>
      <c s="23" t="s">
        <v>16</v>
      </c>
      <c s="23" t="s">
        <v>92</v>
      </c>
      <c s="18" t="s">
        <v>99</v>
      </c>
      <c s="24" t="s">
        <v>94</v>
      </c>
      <c s="25" t="s">
        <v>95</v>
      </c>
      <c s="26">
        <v>2553.4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100</v>
      </c>
    </row>
    <row r="16" spans="1:5" ht="38.25">
      <c r="A16" s="30" t="s">
        <v>45</v>
      </c>
      <c r="E16" s="31" t="s">
        <v>101</v>
      </c>
    </row>
    <row r="17" spans="1:5" ht="25.5">
      <c r="A17" t="s">
        <v>46</v>
      </c>
      <c r="E17" s="29" t="s">
        <v>98</v>
      </c>
    </row>
    <row r="18" spans="1:16" ht="12.75">
      <c r="A18" s="18" t="s">
        <v>38</v>
      </c>
      <c s="23" t="s">
        <v>102</v>
      </c>
      <c s="23" t="s">
        <v>92</v>
      </c>
      <c s="18" t="s">
        <v>103</v>
      </c>
      <c s="24" t="s">
        <v>94</v>
      </c>
      <c s="25" t="s">
        <v>95</v>
      </c>
      <c s="26">
        <v>140.4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100</v>
      </c>
    </row>
    <row r="20" spans="1:5" ht="38.25">
      <c r="A20" s="30" t="s">
        <v>45</v>
      </c>
      <c r="E20" s="31" t="s">
        <v>104</v>
      </c>
    </row>
    <row r="21" spans="1:5" ht="25.5">
      <c r="A21" t="s">
        <v>46</v>
      </c>
      <c r="E21" s="29" t="s">
        <v>98</v>
      </c>
    </row>
    <row r="22" spans="1:18" ht="12.75" customHeight="1">
      <c r="A22" s="5" t="s">
        <v>36</v>
      </c>
      <c s="5"/>
      <c s="35" t="s">
        <v>22</v>
      </c>
      <c s="5"/>
      <c s="21" t="s">
        <v>105</v>
      </c>
      <c s="5"/>
      <c s="5"/>
      <c s="5"/>
      <c s="36">
        <f>0+Q22</f>
      </c>
      <c r="O22">
        <f>0+R22</f>
      </c>
      <c r="Q22">
        <f>0+I23+I27+I31+I35+I39+I43+I47+I51+I55+I59+I63+I67+I71+I75+I79+I83</f>
      </c>
      <c>
        <f>0+O23+O27+O31+O35+O39+O43+O47+O51+O55+O59+O63+O67+O71+O75+O79+O83</f>
      </c>
    </row>
    <row r="23" spans="1:16" ht="12.75">
      <c r="A23" s="18" t="s">
        <v>38</v>
      </c>
      <c s="23" t="s">
        <v>22</v>
      </c>
      <c s="23" t="s">
        <v>106</v>
      </c>
      <c s="18" t="s">
        <v>99</v>
      </c>
      <c s="24" t="s">
        <v>107</v>
      </c>
      <c s="25" t="s">
        <v>108</v>
      </c>
      <c s="26">
        <v>752.87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38.25">
      <c r="A24" s="28" t="s">
        <v>43</v>
      </c>
      <c r="E24" s="29" t="s">
        <v>109</v>
      </c>
    </row>
    <row r="25" spans="1:5" ht="51">
      <c r="A25" s="30" t="s">
        <v>45</v>
      </c>
      <c r="E25" s="31" t="s">
        <v>110</v>
      </c>
    </row>
    <row r="26" spans="1:5" ht="25.5">
      <c r="A26" t="s">
        <v>46</v>
      </c>
      <c r="E26" s="29" t="s">
        <v>111</v>
      </c>
    </row>
    <row r="27" spans="1:16" ht="12.75">
      <c r="A27" s="18" t="s">
        <v>38</v>
      </c>
      <c s="23" t="s">
        <v>15</v>
      </c>
      <c s="23" t="s">
        <v>106</v>
      </c>
      <c s="18" t="s">
        <v>103</v>
      </c>
      <c s="24" t="s">
        <v>107</v>
      </c>
      <c s="25" t="s">
        <v>108</v>
      </c>
      <c s="26">
        <v>178.5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51">
      <c r="A28" s="28" t="s">
        <v>43</v>
      </c>
      <c r="E28" s="29" t="s">
        <v>112</v>
      </c>
    </row>
    <row r="29" spans="1:5" ht="25.5">
      <c r="A29" s="30" t="s">
        <v>45</v>
      </c>
      <c r="E29" s="31" t="s">
        <v>113</v>
      </c>
    </row>
    <row r="30" spans="1:5" ht="25.5">
      <c r="A30" t="s">
        <v>46</v>
      </c>
      <c r="E30" s="29" t="s">
        <v>114</v>
      </c>
    </row>
    <row r="31" spans="1:16" ht="12.75">
      <c r="A31" s="18" t="s">
        <v>38</v>
      </c>
      <c s="23" t="s">
        <v>26</v>
      </c>
      <c s="23" t="s">
        <v>115</v>
      </c>
      <c s="18" t="s">
        <v>40</v>
      </c>
      <c s="24" t="s">
        <v>116</v>
      </c>
      <c s="25" t="s">
        <v>108</v>
      </c>
      <c s="26">
        <v>178.5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12.75">
      <c r="A32" s="28" t="s">
        <v>43</v>
      </c>
      <c r="E32" s="29" t="s">
        <v>117</v>
      </c>
    </row>
    <row r="33" spans="1:5" ht="12.75">
      <c r="A33" s="30" t="s">
        <v>45</v>
      </c>
      <c r="E33" s="31" t="s">
        <v>118</v>
      </c>
    </row>
    <row r="34" spans="1:5" ht="306">
      <c r="A34" t="s">
        <v>46</v>
      </c>
      <c r="E34" s="29" t="s">
        <v>119</v>
      </c>
    </row>
    <row r="35" spans="1:16" ht="25.5">
      <c r="A35" s="18" t="s">
        <v>38</v>
      </c>
      <c s="23" t="s">
        <v>30</v>
      </c>
      <c s="23" t="s">
        <v>120</v>
      </c>
      <c s="18" t="s">
        <v>40</v>
      </c>
      <c s="24" t="s">
        <v>121</v>
      </c>
      <c s="25" t="s">
        <v>108</v>
      </c>
      <c s="26">
        <v>142.8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25.5">
      <c r="A36" s="28" t="s">
        <v>43</v>
      </c>
      <c r="E36" s="29" t="s">
        <v>122</v>
      </c>
    </row>
    <row r="37" spans="1:5" ht="12.75">
      <c r="A37" s="30" t="s">
        <v>45</v>
      </c>
      <c r="E37" s="31" t="s">
        <v>123</v>
      </c>
    </row>
    <row r="38" spans="1:5" ht="63.75">
      <c r="A38" t="s">
        <v>46</v>
      </c>
      <c r="E38" s="29" t="s">
        <v>124</v>
      </c>
    </row>
    <row r="39" spans="1:16" ht="12.75">
      <c r="A39" s="18" t="s">
        <v>38</v>
      </c>
      <c s="23" t="s">
        <v>67</v>
      </c>
      <c s="23" t="s">
        <v>125</v>
      </c>
      <c s="18" t="s">
        <v>40</v>
      </c>
      <c s="24" t="s">
        <v>126</v>
      </c>
      <c s="25" t="s">
        <v>108</v>
      </c>
      <c s="26">
        <v>1038.5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38.25">
      <c r="A40" s="28" t="s">
        <v>43</v>
      </c>
      <c r="E40" s="29" t="s">
        <v>127</v>
      </c>
    </row>
    <row r="41" spans="1:5" ht="25.5">
      <c r="A41" s="30" t="s">
        <v>45</v>
      </c>
      <c r="E41" s="31" t="s">
        <v>128</v>
      </c>
    </row>
    <row r="42" spans="1:5" ht="369.75">
      <c r="A42" t="s">
        <v>46</v>
      </c>
      <c r="E42" s="29" t="s">
        <v>129</v>
      </c>
    </row>
    <row r="43" spans="1:16" ht="12.75">
      <c r="A43" s="18" t="s">
        <v>38</v>
      </c>
      <c s="23" t="s">
        <v>33</v>
      </c>
      <c s="23" t="s">
        <v>130</v>
      </c>
      <c s="18" t="s">
        <v>40</v>
      </c>
      <c s="24" t="s">
        <v>131</v>
      </c>
      <c s="25" t="s">
        <v>108</v>
      </c>
      <c s="26">
        <v>1276.7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12.75">
      <c r="A44" s="28" t="s">
        <v>43</v>
      </c>
      <c r="E44" s="29" t="s">
        <v>132</v>
      </c>
    </row>
    <row r="45" spans="1:5" ht="38.25">
      <c r="A45" s="30" t="s">
        <v>45</v>
      </c>
      <c r="E45" s="31" t="s">
        <v>133</v>
      </c>
    </row>
    <row r="46" spans="1:5" ht="191.25">
      <c r="A46" t="s">
        <v>46</v>
      </c>
      <c r="E46" s="29" t="s">
        <v>134</v>
      </c>
    </row>
    <row r="47" spans="1:16" ht="12.75">
      <c r="A47" s="18" t="s">
        <v>38</v>
      </c>
      <c s="23" t="s">
        <v>35</v>
      </c>
      <c s="23" t="s">
        <v>135</v>
      </c>
      <c s="18" t="s">
        <v>57</v>
      </c>
      <c s="24" t="s">
        <v>136</v>
      </c>
      <c s="25" t="s">
        <v>108</v>
      </c>
      <c s="26">
        <v>254.4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137</v>
      </c>
    </row>
    <row r="49" spans="1:5" ht="25.5">
      <c r="A49" s="30" t="s">
        <v>45</v>
      </c>
      <c r="E49" s="31" t="s">
        <v>138</v>
      </c>
    </row>
    <row r="50" spans="1:5" ht="25.5">
      <c r="A50" t="s">
        <v>46</v>
      </c>
      <c r="E50" s="29" t="s">
        <v>139</v>
      </c>
    </row>
    <row r="51" spans="1:16" ht="12.75">
      <c r="A51" s="18" t="s">
        <v>38</v>
      </c>
      <c s="23" t="s">
        <v>73</v>
      </c>
      <c s="23" t="s">
        <v>140</v>
      </c>
      <c s="18" t="s">
        <v>40</v>
      </c>
      <c s="24" t="s">
        <v>141</v>
      </c>
      <c s="25" t="s">
        <v>108</v>
      </c>
      <c s="26">
        <v>238.2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25.5">
      <c r="A52" s="28" t="s">
        <v>43</v>
      </c>
      <c r="E52" s="29" t="s">
        <v>142</v>
      </c>
    </row>
    <row r="53" spans="1:5" ht="25.5">
      <c r="A53" s="30" t="s">
        <v>45</v>
      </c>
      <c r="E53" s="31" t="s">
        <v>143</v>
      </c>
    </row>
    <row r="54" spans="1:5" ht="318.75">
      <c r="A54" t="s">
        <v>46</v>
      </c>
      <c r="E54" s="29" t="s">
        <v>144</v>
      </c>
    </row>
    <row r="55" spans="1:16" ht="12.75">
      <c r="A55" s="18" t="s">
        <v>38</v>
      </c>
      <c s="23" t="s">
        <v>145</v>
      </c>
      <c s="23" t="s">
        <v>146</v>
      </c>
      <c s="18" t="s">
        <v>40</v>
      </c>
      <c s="24" t="s">
        <v>147</v>
      </c>
      <c s="25" t="s">
        <v>148</v>
      </c>
      <c s="26">
        <v>2544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149</v>
      </c>
    </row>
    <row r="57" spans="1:5" ht="25.5">
      <c r="A57" s="30" t="s">
        <v>45</v>
      </c>
      <c r="E57" s="31" t="s">
        <v>150</v>
      </c>
    </row>
    <row r="58" spans="1:5" ht="12.75">
      <c r="A58" t="s">
        <v>46</v>
      </c>
      <c r="E58" s="29" t="s">
        <v>151</v>
      </c>
    </row>
    <row r="59" spans="1:16" ht="12.75">
      <c r="A59" s="18" t="s">
        <v>38</v>
      </c>
      <c s="23" t="s">
        <v>152</v>
      </c>
      <c s="23" t="s">
        <v>153</v>
      </c>
      <c s="18" t="s">
        <v>40</v>
      </c>
      <c s="24" t="s">
        <v>154</v>
      </c>
      <c s="25" t="s">
        <v>148</v>
      </c>
      <c s="26">
        <v>2544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40</v>
      </c>
    </row>
    <row r="61" spans="1:5" ht="25.5">
      <c r="A61" s="30" t="s">
        <v>45</v>
      </c>
      <c r="E61" s="31" t="s">
        <v>150</v>
      </c>
    </row>
    <row r="62" spans="1:5" ht="25.5">
      <c r="A62" t="s">
        <v>46</v>
      </c>
      <c r="E62" s="29" t="s">
        <v>155</v>
      </c>
    </row>
    <row r="63" spans="1:16" ht="12.75">
      <c r="A63" s="18" t="s">
        <v>38</v>
      </c>
      <c s="23" t="s">
        <v>76</v>
      </c>
      <c s="23" t="s">
        <v>156</v>
      </c>
      <c s="18" t="s">
        <v>40</v>
      </c>
      <c s="24" t="s">
        <v>157</v>
      </c>
      <c s="25" t="s">
        <v>148</v>
      </c>
      <c s="26">
        <v>1785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12.75">
      <c r="A64" s="28" t="s">
        <v>43</v>
      </c>
      <c r="E64" s="29" t="s">
        <v>158</v>
      </c>
    </row>
    <row r="65" spans="1:5" ht="25.5">
      <c r="A65" s="30" t="s">
        <v>45</v>
      </c>
      <c r="E65" s="31" t="s">
        <v>159</v>
      </c>
    </row>
    <row r="66" spans="1:5" ht="25.5">
      <c r="A66" t="s">
        <v>46</v>
      </c>
      <c r="E66" s="29" t="s">
        <v>160</v>
      </c>
    </row>
    <row r="67" spans="1:16" ht="12.75">
      <c r="A67" s="18" t="s">
        <v>38</v>
      </c>
      <c s="23" t="s">
        <v>79</v>
      </c>
      <c s="23" t="s">
        <v>161</v>
      </c>
      <c s="18" t="s">
        <v>99</v>
      </c>
      <c s="24" t="s">
        <v>162</v>
      </c>
      <c s="25" t="s">
        <v>108</v>
      </c>
      <c s="26">
        <v>99.7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25.5">
      <c r="A68" s="28" t="s">
        <v>43</v>
      </c>
      <c r="E68" s="29" t="s">
        <v>163</v>
      </c>
    </row>
    <row r="69" spans="1:5" ht="25.5">
      <c r="A69" s="30" t="s">
        <v>45</v>
      </c>
      <c r="E69" s="31" t="s">
        <v>164</v>
      </c>
    </row>
    <row r="70" spans="1:5" ht="229.5">
      <c r="A70" t="s">
        <v>46</v>
      </c>
      <c r="E70" s="29" t="s">
        <v>165</v>
      </c>
    </row>
    <row r="71" spans="1:16" ht="12.75">
      <c r="A71" s="18" t="s">
        <v>38</v>
      </c>
      <c s="23" t="s">
        <v>82</v>
      </c>
      <c s="23" t="s">
        <v>161</v>
      </c>
      <c s="18" t="s">
        <v>103</v>
      </c>
      <c s="24" t="s">
        <v>162</v>
      </c>
      <c s="25" t="s">
        <v>108</v>
      </c>
      <c s="26">
        <v>138.5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25.5">
      <c r="A72" s="28" t="s">
        <v>43</v>
      </c>
      <c r="E72" s="29" t="s">
        <v>166</v>
      </c>
    </row>
    <row r="73" spans="1:5" ht="25.5">
      <c r="A73" s="30" t="s">
        <v>45</v>
      </c>
      <c r="E73" s="31" t="s">
        <v>167</v>
      </c>
    </row>
    <row r="74" spans="1:5" ht="229.5">
      <c r="A74" t="s">
        <v>46</v>
      </c>
      <c r="E74" s="29" t="s">
        <v>165</v>
      </c>
    </row>
    <row r="75" spans="1:16" ht="12.75">
      <c r="A75" s="18" t="s">
        <v>38</v>
      </c>
      <c s="23" t="s">
        <v>168</v>
      </c>
      <c s="23" t="s">
        <v>169</v>
      </c>
      <c s="18" t="s">
        <v>40</v>
      </c>
      <c s="24" t="s">
        <v>170</v>
      </c>
      <c s="25" t="s">
        <v>171</v>
      </c>
      <c s="26">
        <v>100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172</v>
      </c>
    </row>
    <row r="77" spans="1:5" ht="25.5">
      <c r="A77" s="30" t="s">
        <v>45</v>
      </c>
      <c r="E77" s="31" t="s">
        <v>173</v>
      </c>
    </row>
    <row r="78" spans="1:5" ht="63.75">
      <c r="A78" t="s">
        <v>46</v>
      </c>
      <c r="E78" s="29" t="s">
        <v>174</v>
      </c>
    </row>
    <row r="79" spans="1:16" ht="12.75">
      <c r="A79" s="18" t="s">
        <v>38</v>
      </c>
      <c s="23" t="s">
        <v>175</v>
      </c>
      <c s="23" t="s">
        <v>176</v>
      </c>
      <c s="18" t="s">
        <v>40</v>
      </c>
      <c s="24" t="s">
        <v>177</v>
      </c>
      <c s="25" t="s">
        <v>171</v>
      </c>
      <c s="26">
        <v>168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25.5">
      <c r="A80" s="28" t="s">
        <v>43</v>
      </c>
      <c r="E80" s="29" t="s">
        <v>178</v>
      </c>
    </row>
    <row r="81" spans="1:5" ht="25.5">
      <c r="A81" s="30" t="s">
        <v>45</v>
      </c>
      <c r="E81" s="31" t="s">
        <v>179</v>
      </c>
    </row>
    <row r="82" spans="1:5" ht="63.75">
      <c r="A82" t="s">
        <v>46</v>
      </c>
      <c r="E82" s="29" t="s">
        <v>174</v>
      </c>
    </row>
    <row r="83" spans="1:16" ht="12.75">
      <c r="A83" s="18" t="s">
        <v>38</v>
      </c>
      <c s="23" t="s">
        <v>180</v>
      </c>
      <c s="23" t="s">
        <v>181</v>
      </c>
      <c s="18" t="s">
        <v>40</v>
      </c>
      <c s="24" t="s">
        <v>182</v>
      </c>
      <c s="25" t="s">
        <v>108</v>
      </c>
      <c s="26">
        <v>142.8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25.5">
      <c r="A84" s="28" t="s">
        <v>43</v>
      </c>
      <c r="E84" s="29" t="s">
        <v>183</v>
      </c>
    </row>
    <row r="85" spans="1:5" ht="12.75">
      <c r="A85" s="30" t="s">
        <v>45</v>
      </c>
      <c r="E85" s="31" t="s">
        <v>123</v>
      </c>
    </row>
    <row r="86" spans="1:5" ht="63.75">
      <c r="A86" t="s">
        <v>46</v>
      </c>
      <c r="E86" s="29" t="s">
        <v>124</v>
      </c>
    </row>
    <row r="87" spans="1:18" ht="12.75" customHeight="1">
      <c r="A87" s="5" t="s">
        <v>36</v>
      </c>
      <c s="5"/>
      <c s="35" t="s">
        <v>28</v>
      </c>
      <c s="5"/>
      <c s="21" t="s">
        <v>91</v>
      </c>
      <c s="5"/>
      <c s="5"/>
      <c s="5"/>
      <c s="36">
        <f>0+Q87</f>
      </c>
      <c r="O87">
        <f>0+R87</f>
      </c>
      <c r="Q87">
        <f>0+I88+I92+I96+I100+I104+I108+I112+I116</f>
      </c>
      <c>
        <f>0+O88+O92+O96+O100+O104+O108+O112+O116</f>
      </c>
    </row>
    <row r="88" spans="1:16" ht="12.75">
      <c r="A88" s="18" t="s">
        <v>38</v>
      </c>
      <c s="23" t="s">
        <v>16</v>
      </c>
      <c s="23" t="s">
        <v>184</v>
      </c>
      <c s="18" t="s">
        <v>40</v>
      </c>
      <c s="24" t="s">
        <v>185</v>
      </c>
      <c s="25" t="s">
        <v>148</v>
      </c>
      <c s="26">
        <v>1785</v>
      </c>
      <c s="27">
        <v>0</v>
      </c>
      <c s="27">
        <f>ROUND(ROUND(H88,2)*ROUND(G88,3),2)</f>
      </c>
      <c r="O88">
        <f>(I88*21)/100</f>
      </c>
      <c t="s">
        <v>16</v>
      </c>
    </row>
    <row r="89" spans="1:5" ht="25.5">
      <c r="A89" s="28" t="s">
        <v>43</v>
      </c>
      <c r="E89" s="29" t="s">
        <v>186</v>
      </c>
    </row>
    <row r="90" spans="1:5" ht="25.5">
      <c r="A90" s="30" t="s">
        <v>45</v>
      </c>
      <c r="E90" s="31" t="s">
        <v>159</v>
      </c>
    </row>
    <row r="91" spans="1:5" ht="102">
      <c r="A91" t="s">
        <v>46</v>
      </c>
      <c r="E91" s="29" t="s">
        <v>187</v>
      </c>
    </row>
    <row r="92" spans="1:16" ht="12.75">
      <c r="A92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148</v>
      </c>
      <c s="26">
        <v>9314</v>
      </c>
      <c s="27">
        <v>0</v>
      </c>
      <c s="27">
        <f>ROUND(ROUND(H92,2)*ROUND(G92,3),2)</f>
      </c>
      <c r="O92">
        <f>(I92*21)/100</f>
      </c>
      <c t="s">
        <v>16</v>
      </c>
    </row>
    <row r="93" spans="1:5" ht="25.5">
      <c r="A93" s="28" t="s">
        <v>43</v>
      </c>
      <c r="E93" s="29" t="s">
        <v>191</v>
      </c>
    </row>
    <row r="94" spans="1:5" ht="25.5">
      <c r="A94" s="30" t="s">
        <v>45</v>
      </c>
      <c r="E94" s="31" t="s">
        <v>192</v>
      </c>
    </row>
    <row r="95" spans="1:5" ht="140.25">
      <c r="A95" t="s">
        <v>46</v>
      </c>
      <c r="E95" s="29" t="s">
        <v>193</v>
      </c>
    </row>
    <row r="96" spans="1:16" ht="12.75">
      <c r="A96" s="18" t="s">
        <v>38</v>
      </c>
      <c s="23" t="s">
        <v>85</v>
      </c>
      <c s="23" t="s">
        <v>194</v>
      </c>
      <c s="18" t="s">
        <v>40</v>
      </c>
      <c s="24" t="s">
        <v>195</v>
      </c>
      <c s="25" t="s">
        <v>148</v>
      </c>
      <c s="26">
        <v>9456.8</v>
      </c>
      <c s="27">
        <v>0</v>
      </c>
      <c s="27">
        <f>ROUND(ROUND(H96,2)*ROUND(G96,3),2)</f>
      </c>
      <c r="O96">
        <f>(I96*21)/100</f>
      </c>
      <c t="s">
        <v>16</v>
      </c>
    </row>
    <row r="97" spans="1:5" ht="25.5">
      <c r="A97" s="28" t="s">
        <v>43</v>
      </c>
      <c r="E97" s="29" t="s">
        <v>196</v>
      </c>
    </row>
    <row r="98" spans="1:5" ht="51">
      <c r="A98" s="30" t="s">
        <v>45</v>
      </c>
      <c r="E98" s="31" t="s">
        <v>197</v>
      </c>
    </row>
    <row r="99" spans="1:5" ht="140.25">
      <c r="A99" t="s">
        <v>46</v>
      </c>
      <c r="E99" s="29" t="s">
        <v>193</v>
      </c>
    </row>
    <row r="100" spans="1:16" ht="12.75">
      <c r="A100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108</v>
      </c>
      <c s="26">
        <v>129.6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38.25">
      <c r="A101" s="28" t="s">
        <v>43</v>
      </c>
      <c r="E101" s="29" t="s">
        <v>201</v>
      </c>
    </row>
    <row r="102" spans="1:5" ht="25.5">
      <c r="A102" s="30" t="s">
        <v>45</v>
      </c>
      <c r="E102" s="31" t="s">
        <v>202</v>
      </c>
    </row>
    <row r="103" spans="1:5" ht="140.25">
      <c r="A103" t="s">
        <v>46</v>
      </c>
      <c r="E103" s="29" t="s">
        <v>193</v>
      </c>
    </row>
    <row r="104" spans="1:16" ht="12.75">
      <c r="A104" s="18" t="s">
        <v>38</v>
      </c>
      <c s="23" t="s">
        <v>203</v>
      </c>
      <c s="23" t="s">
        <v>204</v>
      </c>
      <c s="18" t="s">
        <v>40</v>
      </c>
      <c s="24" t="s">
        <v>205</v>
      </c>
      <c s="25" t="s">
        <v>108</v>
      </c>
      <c s="26">
        <v>214.2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25.5">
      <c r="A105" s="28" t="s">
        <v>43</v>
      </c>
      <c r="E105" s="29" t="s">
        <v>206</v>
      </c>
    </row>
    <row r="106" spans="1:5" ht="25.5">
      <c r="A106" s="30" t="s">
        <v>45</v>
      </c>
      <c r="E106" s="31" t="s">
        <v>207</v>
      </c>
    </row>
    <row r="107" spans="1:5" ht="140.25">
      <c r="A107" t="s">
        <v>46</v>
      </c>
      <c r="E107" s="29" t="s">
        <v>193</v>
      </c>
    </row>
    <row r="108" spans="1:16" ht="12.75">
      <c r="A108" s="18" t="s">
        <v>38</v>
      </c>
      <c s="23" t="s">
        <v>208</v>
      </c>
      <c s="23" t="s">
        <v>209</v>
      </c>
      <c s="18" t="s">
        <v>93</v>
      </c>
      <c s="24" t="s">
        <v>210</v>
      </c>
      <c s="25" t="s">
        <v>148</v>
      </c>
      <c s="26">
        <v>1428</v>
      </c>
      <c s="27">
        <v>0</v>
      </c>
      <c s="27">
        <f>ROUND(ROUND(H108,2)*ROUND(G108,3),2)</f>
      </c>
      <c r="O108">
        <f>(I108*21)/100</f>
      </c>
      <c t="s">
        <v>16</v>
      </c>
    </row>
    <row r="109" spans="1:5" ht="25.5">
      <c r="A109" s="28" t="s">
        <v>43</v>
      </c>
      <c r="E109" s="29" t="s">
        <v>211</v>
      </c>
    </row>
    <row r="110" spans="1:5" ht="25.5">
      <c r="A110" s="30" t="s">
        <v>45</v>
      </c>
      <c r="E110" s="31" t="s">
        <v>212</v>
      </c>
    </row>
    <row r="111" spans="1:5" ht="51">
      <c r="A111" t="s">
        <v>46</v>
      </c>
      <c r="E111" s="29" t="s">
        <v>213</v>
      </c>
    </row>
    <row r="112" spans="1:16" ht="12.75">
      <c r="A112" s="18" t="s">
        <v>38</v>
      </c>
      <c s="23" t="s">
        <v>214</v>
      </c>
      <c s="23" t="s">
        <v>215</v>
      </c>
      <c s="18" t="s">
        <v>103</v>
      </c>
      <c s="24" t="s">
        <v>216</v>
      </c>
      <c s="25" t="s">
        <v>148</v>
      </c>
      <c s="26">
        <v>9779.7</v>
      </c>
      <c s="27">
        <v>0</v>
      </c>
      <c s="27">
        <f>ROUND(ROUND(H112,2)*ROUND(G112,3),2)</f>
      </c>
      <c r="O112">
        <f>(I112*21)/100</f>
      </c>
      <c t="s">
        <v>16</v>
      </c>
    </row>
    <row r="113" spans="1:5" ht="25.5">
      <c r="A113" s="28" t="s">
        <v>43</v>
      </c>
      <c r="E113" s="29" t="s">
        <v>217</v>
      </c>
    </row>
    <row r="114" spans="1:5" ht="25.5">
      <c r="A114" s="30" t="s">
        <v>45</v>
      </c>
      <c r="E114" s="31" t="s">
        <v>218</v>
      </c>
    </row>
    <row r="115" spans="1:5" ht="51">
      <c r="A115" t="s">
        <v>46</v>
      </c>
      <c r="E115" s="29" t="s">
        <v>213</v>
      </c>
    </row>
    <row r="116" spans="1:16" ht="12.75">
      <c r="A116" s="18" t="s">
        <v>38</v>
      </c>
      <c s="23" t="s">
        <v>219</v>
      </c>
      <c s="23" t="s">
        <v>215</v>
      </c>
      <c s="18" t="s">
        <v>99</v>
      </c>
      <c s="24" t="s">
        <v>216</v>
      </c>
      <c s="25" t="s">
        <v>148</v>
      </c>
      <c s="26">
        <v>9500.28</v>
      </c>
      <c s="27">
        <v>0</v>
      </c>
      <c s="27">
        <f>ROUND(ROUND(H116,2)*ROUND(G116,3),2)</f>
      </c>
      <c r="O116">
        <f>(I116*21)/100</f>
      </c>
      <c t="s">
        <v>16</v>
      </c>
    </row>
    <row r="117" spans="1:5" ht="25.5">
      <c r="A117" s="28" t="s">
        <v>43</v>
      </c>
      <c r="E117" s="29" t="s">
        <v>220</v>
      </c>
    </row>
    <row r="118" spans="1:5" ht="25.5">
      <c r="A118" s="30" t="s">
        <v>45</v>
      </c>
      <c r="E118" s="31" t="s">
        <v>221</v>
      </c>
    </row>
    <row r="119" spans="1:5" ht="51">
      <c r="A119" t="s">
        <v>46</v>
      </c>
      <c r="E119" s="29" t="s">
        <v>213</v>
      </c>
    </row>
    <row r="120" spans="1:18" ht="12.75" customHeight="1">
      <c r="A120" s="5" t="s">
        <v>36</v>
      </c>
      <c s="5"/>
      <c s="35" t="s">
        <v>33</v>
      </c>
      <c s="5"/>
      <c s="21" t="s">
        <v>222</v>
      </c>
      <c s="5"/>
      <c s="5"/>
      <c s="5"/>
      <c s="36">
        <f>0+Q120</f>
      </c>
      <c r="O120">
        <f>0+R120</f>
      </c>
      <c r="Q120">
        <f>0+I121+I125+I129+I133+I137+I141+I145+I149+I153</f>
      </c>
      <c>
        <f>0+O121+O125+O129+O133+O137+O141+O145+O149+O153</f>
      </c>
    </row>
    <row r="121" spans="1:16" ht="12.75">
      <c r="A121" s="18" t="s">
        <v>38</v>
      </c>
      <c s="23" t="s">
        <v>28</v>
      </c>
      <c s="23" t="s">
        <v>223</v>
      </c>
      <c s="18" t="s">
        <v>99</v>
      </c>
      <c s="24" t="s">
        <v>224</v>
      </c>
      <c s="25" t="s">
        <v>225</v>
      </c>
      <c s="26">
        <v>34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226</v>
      </c>
    </row>
    <row r="123" spans="1:5" ht="25.5">
      <c r="A123" s="30" t="s">
        <v>45</v>
      </c>
      <c r="E123" s="31" t="s">
        <v>227</v>
      </c>
    </row>
    <row r="124" spans="1:5" ht="51">
      <c r="A124" t="s">
        <v>46</v>
      </c>
      <c r="E124" s="29" t="s">
        <v>228</v>
      </c>
    </row>
    <row r="125" spans="1:16" ht="12.75">
      <c r="A125" s="18" t="s">
        <v>38</v>
      </c>
      <c s="23" t="s">
        <v>28</v>
      </c>
      <c s="23" t="s">
        <v>229</v>
      </c>
      <c s="18" t="s">
        <v>40</v>
      </c>
      <c s="24" t="s">
        <v>230</v>
      </c>
      <c s="25" t="s">
        <v>148</v>
      </c>
      <c s="26">
        <v>9313.7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25.5">
      <c r="A126" s="28" t="s">
        <v>43</v>
      </c>
      <c r="E126" s="29" t="s">
        <v>231</v>
      </c>
    </row>
    <row r="127" spans="1:5" ht="25.5">
      <c r="A127" s="30" t="s">
        <v>45</v>
      </c>
      <c r="E127" s="31" t="s">
        <v>232</v>
      </c>
    </row>
    <row r="128" spans="1:5" ht="25.5">
      <c r="A128" t="s">
        <v>46</v>
      </c>
      <c r="E128" s="29" t="s">
        <v>233</v>
      </c>
    </row>
    <row r="129" spans="1:16" ht="12.75">
      <c r="A129" s="18" t="s">
        <v>38</v>
      </c>
      <c s="23" t="s">
        <v>30</v>
      </c>
      <c s="23" t="s">
        <v>223</v>
      </c>
      <c s="18" t="s">
        <v>103</v>
      </c>
      <c s="24" t="s">
        <v>224</v>
      </c>
      <c s="25" t="s">
        <v>225</v>
      </c>
      <c s="26">
        <v>14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25.5">
      <c r="A130" s="28" t="s">
        <v>43</v>
      </c>
      <c r="E130" s="29" t="s">
        <v>234</v>
      </c>
    </row>
    <row r="131" spans="1:5" ht="25.5">
      <c r="A131" s="30" t="s">
        <v>45</v>
      </c>
      <c r="E131" s="31" t="s">
        <v>235</v>
      </c>
    </row>
    <row r="132" spans="1:5" ht="51">
      <c r="A132" t="s">
        <v>46</v>
      </c>
      <c r="E132" s="29" t="s">
        <v>228</v>
      </c>
    </row>
    <row r="133" spans="1:16" ht="25.5">
      <c r="A133" s="18" t="s">
        <v>38</v>
      </c>
      <c s="23" t="s">
        <v>67</v>
      </c>
      <c s="23" t="s">
        <v>236</v>
      </c>
      <c s="18" t="s">
        <v>40</v>
      </c>
      <c s="24" t="s">
        <v>237</v>
      </c>
      <c s="25" t="s">
        <v>148</v>
      </c>
      <c s="26">
        <v>668.85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238</v>
      </c>
    </row>
    <row r="135" spans="1:5" ht="76.5">
      <c r="A135" s="30" t="s">
        <v>45</v>
      </c>
      <c r="E135" s="31" t="s">
        <v>239</v>
      </c>
    </row>
    <row r="136" spans="1:5" ht="38.25">
      <c r="A136" t="s">
        <v>46</v>
      </c>
      <c r="E136" s="29" t="s">
        <v>240</v>
      </c>
    </row>
    <row r="137" spans="1:16" ht="25.5">
      <c r="A137" s="18" t="s">
        <v>38</v>
      </c>
      <c s="23" t="s">
        <v>70</v>
      </c>
      <c s="23" t="s">
        <v>241</v>
      </c>
      <c s="18" t="s">
        <v>40</v>
      </c>
      <c s="24" t="s">
        <v>242</v>
      </c>
      <c s="25" t="s">
        <v>148</v>
      </c>
      <c s="26">
        <v>668.85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243</v>
      </c>
    </row>
    <row r="139" spans="1:5" ht="76.5">
      <c r="A139" s="30" t="s">
        <v>45</v>
      </c>
      <c r="E139" s="31" t="s">
        <v>239</v>
      </c>
    </row>
    <row r="140" spans="1:5" ht="38.25">
      <c r="A140" t="s">
        <v>46</v>
      </c>
      <c r="E140" s="29" t="s">
        <v>240</v>
      </c>
    </row>
    <row r="141" spans="1:16" ht="12.75">
      <c r="A141" s="18" t="s">
        <v>38</v>
      </c>
      <c s="23" t="s">
        <v>33</v>
      </c>
      <c s="23" t="s">
        <v>244</v>
      </c>
      <c s="18" t="s">
        <v>40</v>
      </c>
      <c s="24" t="s">
        <v>245</v>
      </c>
      <c s="25" t="s">
        <v>225</v>
      </c>
      <c s="26">
        <v>4</v>
      </c>
      <c s="27">
        <v>0</v>
      </c>
      <c s="27">
        <f>ROUND(ROUND(H141,2)*ROUND(G141,3),2)</f>
      </c>
      <c r="O141">
        <f>(I141*21)/100</f>
      </c>
      <c t="s">
        <v>16</v>
      </c>
    </row>
    <row r="142" spans="1:5" ht="25.5">
      <c r="A142" s="28" t="s">
        <v>43</v>
      </c>
      <c r="E142" s="29" t="s">
        <v>246</v>
      </c>
    </row>
    <row r="143" spans="1:5" ht="25.5">
      <c r="A143" s="30" t="s">
        <v>45</v>
      </c>
      <c r="E143" s="31" t="s">
        <v>247</v>
      </c>
    </row>
    <row r="144" spans="1:5" ht="25.5">
      <c r="A144" t="s">
        <v>46</v>
      </c>
      <c r="E144" s="29" t="s">
        <v>248</v>
      </c>
    </row>
    <row r="145" spans="1:16" ht="12.75">
      <c r="A145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171</v>
      </c>
      <c s="26">
        <v>1374</v>
      </c>
      <c s="27">
        <v>0</v>
      </c>
      <c s="27">
        <f>ROUND(ROUND(H145,2)*ROUND(G145,3),2)</f>
      </c>
      <c r="O145">
        <f>(I145*21)/100</f>
      </c>
      <c t="s">
        <v>16</v>
      </c>
    </row>
    <row r="146" spans="1:5" ht="25.5">
      <c r="A146" s="28" t="s">
        <v>43</v>
      </c>
      <c r="E146" s="29" t="s">
        <v>252</v>
      </c>
    </row>
    <row r="147" spans="1:5" ht="25.5">
      <c r="A147" s="30" t="s">
        <v>45</v>
      </c>
      <c r="E147" s="31" t="s">
        <v>253</v>
      </c>
    </row>
    <row r="148" spans="1:5" ht="25.5">
      <c r="A148" t="s">
        <v>46</v>
      </c>
      <c r="E148" s="29" t="s">
        <v>254</v>
      </c>
    </row>
    <row r="149" spans="1:16" ht="12.75">
      <c r="A149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171</v>
      </c>
      <c s="26">
        <v>1374</v>
      </c>
      <c s="27">
        <v>0</v>
      </c>
      <c s="27">
        <f>ROUND(ROUND(H149,2)*ROUND(G149,3),2)</f>
      </c>
      <c r="O149">
        <f>(I149*21)/100</f>
      </c>
      <c t="s">
        <v>16</v>
      </c>
    </row>
    <row r="150" spans="1:5" ht="12.75">
      <c r="A150" s="28" t="s">
        <v>43</v>
      </c>
      <c r="E150" s="29" t="s">
        <v>258</v>
      </c>
    </row>
    <row r="151" spans="1:5" ht="25.5">
      <c r="A151" s="30" t="s">
        <v>45</v>
      </c>
      <c r="E151" s="31" t="s">
        <v>253</v>
      </c>
    </row>
    <row r="152" spans="1:5" ht="38.25">
      <c r="A152" t="s">
        <v>46</v>
      </c>
      <c r="E152" s="29" t="s">
        <v>259</v>
      </c>
    </row>
    <row r="153" spans="1:16" ht="12.75">
      <c r="A153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225</v>
      </c>
      <c s="26">
        <v>4</v>
      </c>
      <c s="27">
        <v>0</v>
      </c>
      <c s="27">
        <f>ROUND(ROUND(H153,2)*ROUND(G153,3),2)</f>
      </c>
      <c r="O153">
        <f>(I153*21)/100</f>
      </c>
      <c t="s">
        <v>16</v>
      </c>
    </row>
    <row r="154" spans="1:5" ht="25.5">
      <c r="A154" s="28" t="s">
        <v>43</v>
      </c>
      <c r="E154" s="29" t="s">
        <v>246</v>
      </c>
    </row>
    <row r="155" spans="1:5" ht="25.5">
      <c r="A155" s="30" t="s">
        <v>45</v>
      </c>
      <c r="E155" s="31" t="s">
        <v>247</v>
      </c>
    </row>
    <row r="156" spans="1:5" ht="25.5">
      <c r="A156" t="s">
        <v>46</v>
      </c>
      <c r="E156" s="29" t="s">
        <v>248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263</v>
      </c>
      <c s="32">
        <f>0+I9+I22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263</v>
      </c>
      <c s="5"/>
      <c s="14" t="s">
        <v>264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91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265</v>
      </c>
      <c s="18" t="s">
        <v>40</v>
      </c>
      <c s="24" t="s">
        <v>266</v>
      </c>
      <c s="25" t="s">
        <v>148</v>
      </c>
      <c s="26">
        <v>931.4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267</v>
      </c>
    </row>
    <row r="12" spans="1:5" ht="12.75">
      <c r="A12" s="30" t="s">
        <v>45</v>
      </c>
      <c r="E12" s="31" t="s">
        <v>268</v>
      </c>
    </row>
    <row r="13" spans="1:5" ht="51">
      <c r="A13" t="s">
        <v>46</v>
      </c>
      <c r="E13" s="29" t="s">
        <v>213</v>
      </c>
    </row>
    <row r="14" spans="1:16" ht="12.75">
      <c r="A14" s="18" t="s">
        <v>38</v>
      </c>
      <c s="23" t="s">
        <v>16</v>
      </c>
      <c s="23" t="s">
        <v>269</v>
      </c>
      <c s="18" t="s">
        <v>40</v>
      </c>
      <c s="24" t="s">
        <v>270</v>
      </c>
      <c s="25" t="s">
        <v>148</v>
      </c>
      <c s="26">
        <v>931.4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271</v>
      </c>
    </row>
    <row r="16" spans="1:5" ht="127.5">
      <c r="A16" s="30" t="s">
        <v>45</v>
      </c>
      <c r="E16" s="31" t="s">
        <v>272</v>
      </c>
    </row>
    <row r="17" spans="1:5" ht="51">
      <c r="A17" t="s">
        <v>46</v>
      </c>
      <c r="E17" s="29" t="s">
        <v>273</v>
      </c>
    </row>
    <row r="18" spans="1:16" ht="12.75">
      <c r="A18" s="18" t="s">
        <v>38</v>
      </c>
      <c s="23" t="s">
        <v>15</v>
      </c>
      <c s="23" t="s">
        <v>274</v>
      </c>
      <c s="18" t="s">
        <v>40</v>
      </c>
      <c s="24" t="s">
        <v>275</v>
      </c>
      <c s="25" t="s">
        <v>171</v>
      </c>
      <c s="26">
        <v>1862.8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02">
      <c r="A19" s="28" t="s">
        <v>43</v>
      </c>
      <c r="E19" s="29" t="s">
        <v>276</v>
      </c>
    </row>
    <row r="20" spans="1:5" ht="12.75">
      <c r="A20" s="30" t="s">
        <v>45</v>
      </c>
      <c r="E20" s="31" t="s">
        <v>277</v>
      </c>
    </row>
    <row r="21" spans="1:5" ht="51">
      <c r="A21" t="s">
        <v>46</v>
      </c>
      <c r="E21" s="29" t="s">
        <v>278</v>
      </c>
    </row>
    <row r="22" spans="1:18" ht="12.75" customHeight="1">
      <c r="A22" s="5" t="s">
        <v>36</v>
      </c>
      <c s="5"/>
      <c s="35" t="s">
        <v>33</v>
      </c>
      <c s="5"/>
      <c s="21" t="s">
        <v>222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8" t="s">
        <v>38</v>
      </c>
      <c s="23" t="s">
        <v>26</v>
      </c>
      <c s="23" t="s">
        <v>229</v>
      </c>
      <c s="18" t="s">
        <v>40</v>
      </c>
      <c s="24" t="s">
        <v>230</v>
      </c>
      <c s="25" t="s">
        <v>148</v>
      </c>
      <c s="26">
        <v>931.4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38.25">
      <c r="A24" s="28" t="s">
        <v>43</v>
      </c>
      <c r="E24" s="29" t="s">
        <v>279</v>
      </c>
    </row>
    <row r="25" spans="1:5" ht="12.75">
      <c r="A25" s="30" t="s">
        <v>45</v>
      </c>
      <c r="E25" s="31" t="s">
        <v>280</v>
      </c>
    </row>
    <row r="26" spans="1:5" ht="25.5">
      <c r="A26" t="s">
        <v>46</v>
      </c>
      <c r="E26" s="29" t="s">
        <v>233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0+O9+O22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281</v>
      </c>
      <c s="32">
        <f>0+I9+I22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281</v>
      </c>
      <c s="5"/>
      <c s="14" t="s">
        <v>282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28</v>
      </c>
      <c s="19"/>
      <c s="21" t="s">
        <v>91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283</v>
      </c>
      <c s="18" t="s">
        <v>40</v>
      </c>
      <c s="24" t="s">
        <v>284</v>
      </c>
      <c s="25" t="s">
        <v>148</v>
      </c>
      <c s="26">
        <v>931.4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25.5">
      <c r="A11" s="28" t="s">
        <v>43</v>
      </c>
      <c r="E11" s="29" t="s">
        <v>285</v>
      </c>
    </row>
    <row r="12" spans="1:5" ht="12.75">
      <c r="A12" s="30" t="s">
        <v>45</v>
      </c>
      <c r="E12" s="31" t="s">
        <v>268</v>
      </c>
    </row>
    <row r="13" spans="1:5" ht="51">
      <c r="A13" t="s">
        <v>46</v>
      </c>
      <c r="E13" s="29" t="s">
        <v>213</v>
      </c>
    </row>
    <row r="14" spans="1:16" ht="12.75">
      <c r="A14" s="18" t="s">
        <v>38</v>
      </c>
      <c s="23" t="s">
        <v>16</v>
      </c>
      <c s="23" t="s">
        <v>286</v>
      </c>
      <c s="18" t="s">
        <v>57</v>
      </c>
      <c s="24" t="s">
        <v>287</v>
      </c>
      <c s="25" t="s">
        <v>148</v>
      </c>
      <c s="26">
        <v>931.4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76.5">
      <c r="A15" s="28" t="s">
        <v>43</v>
      </c>
      <c r="E15" s="29" t="s">
        <v>288</v>
      </c>
    </row>
    <row r="16" spans="1:5" ht="12.75">
      <c r="A16" s="30" t="s">
        <v>45</v>
      </c>
      <c r="E16" s="31" t="s">
        <v>268</v>
      </c>
    </row>
    <row r="17" spans="1:5" ht="89.25">
      <c r="A17" t="s">
        <v>46</v>
      </c>
      <c r="E17" s="29" t="s">
        <v>289</v>
      </c>
    </row>
    <row r="18" spans="1:16" ht="12.75">
      <c r="A18" s="18" t="s">
        <v>38</v>
      </c>
      <c s="23" t="s">
        <v>15</v>
      </c>
      <c s="23" t="s">
        <v>274</v>
      </c>
      <c s="18" t="s">
        <v>40</v>
      </c>
      <c s="24" t="s">
        <v>275</v>
      </c>
      <c s="25" t="s">
        <v>171</v>
      </c>
      <c s="26">
        <v>1862.8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51">
      <c r="A19" s="28" t="s">
        <v>43</v>
      </c>
      <c r="E19" s="29" t="s">
        <v>290</v>
      </c>
    </row>
    <row r="20" spans="1:5" ht="12.75">
      <c r="A20" s="30" t="s">
        <v>45</v>
      </c>
      <c r="E20" s="31" t="s">
        <v>277</v>
      </c>
    </row>
    <row r="21" spans="1:5" ht="51">
      <c r="A21" t="s">
        <v>46</v>
      </c>
      <c r="E21" s="29" t="s">
        <v>278</v>
      </c>
    </row>
    <row r="22" spans="1:18" ht="12.75" customHeight="1">
      <c r="A22" s="5" t="s">
        <v>36</v>
      </c>
      <c s="5"/>
      <c s="35" t="s">
        <v>33</v>
      </c>
      <c s="5"/>
      <c s="21" t="s">
        <v>222</v>
      </c>
      <c s="5"/>
      <c s="5"/>
      <c s="5"/>
      <c s="36">
        <f>0+Q22</f>
      </c>
      <c r="O22">
        <f>0+R22</f>
      </c>
      <c r="Q22">
        <f>0+I23</f>
      </c>
      <c>
        <f>0+O23</f>
      </c>
    </row>
    <row r="23" spans="1:16" ht="12.75">
      <c r="A23" s="18" t="s">
        <v>38</v>
      </c>
      <c s="23" t="s">
        <v>26</v>
      </c>
      <c s="23" t="s">
        <v>229</v>
      </c>
      <c s="18" t="s">
        <v>40</v>
      </c>
      <c s="24" t="s">
        <v>230</v>
      </c>
      <c s="25" t="s">
        <v>148</v>
      </c>
      <c s="26">
        <v>931.4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38.25">
      <c r="A24" s="28" t="s">
        <v>43</v>
      </c>
      <c r="E24" s="29" t="s">
        <v>291</v>
      </c>
    </row>
    <row r="25" spans="1:5" ht="12.75">
      <c r="A25" s="30" t="s">
        <v>45</v>
      </c>
      <c r="E25" s="31" t="s">
        <v>268</v>
      </c>
    </row>
    <row r="26" spans="1:5" ht="25.5">
      <c r="A26" t="s">
        <v>46</v>
      </c>
      <c r="E26" s="29" t="s">
        <v>233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0+O9+O14+O23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292</v>
      </c>
      <c s="32">
        <f>0+I9+I14+I23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88</v>
      </c>
      <c s="1"/>
      <c s="10" t="s">
        <v>89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292</v>
      </c>
      <c s="5"/>
      <c s="14" t="s">
        <v>293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22</v>
      </c>
      <c s="19"/>
      <c s="21" t="s">
        <v>105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106</v>
      </c>
      <c s="18" t="s">
        <v>40</v>
      </c>
      <c s="24" t="s">
        <v>107</v>
      </c>
      <c s="25" t="s">
        <v>108</v>
      </c>
      <c s="26">
        <v>46.57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51">
      <c r="A11" s="28" t="s">
        <v>43</v>
      </c>
      <c r="E11" s="29" t="s">
        <v>294</v>
      </c>
    </row>
    <row r="12" spans="1:5" ht="12.75">
      <c r="A12" s="30" t="s">
        <v>45</v>
      </c>
      <c r="E12" s="31" t="s">
        <v>295</v>
      </c>
    </row>
    <row r="13" spans="1:5" ht="25.5">
      <c r="A13" t="s">
        <v>46</v>
      </c>
      <c r="E13" s="29" t="s">
        <v>296</v>
      </c>
    </row>
    <row r="14" spans="1:18" ht="12.75" customHeight="1">
      <c r="A14" s="5" t="s">
        <v>36</v>
      </c>
      <c s="5"/>
      <c s="35" t="s">
        <v>28</v>
      </c>
      <c s="5"/>
      <c s="21" t="s">
        <v>91</v>
      </c>
      <c s="5"/>
      <c s="5"/>
      <c s="5"/>
      <c s="36">
        <f>0+Q14</f>
      </c>
      <c r="O14">
        <f>0+R14</f>
      </c>
      <c r="Q14">
        <f>0+I15+I19</f>
      </c>
      <c>
        <f>0+O15+O19</f>
      </c>
    </row>
    <row r="15" spans="1:16" ht="12.75">
      <c r="A15" s="18" t="s">
        <v>38</v>
      </c>
      <c s="23" t="s">
        <v>16</v>
      </c>
      <c s="23" t="s">
        <v>215</v>
      </c>
      <c s="18" t="s">
        <v>40</v>
      </c>
      <c s="24" t="s">
        <v>216</v>
      </c>
      <c s="25" t="s">
        <v>148</v>
      </c>
      <c s="26">
        <v>931.4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38.25">
      <c r="A16" s="28" t="s">
        <v>43</v>
      </c>
      <c r="E16" s="29" t="s">
        <v>297</v>
      </c>
    </row>
    <row r="17" spans="1:5" ht="12.75">
      <c r="A17" s="30" t="s">
        <v>45</v>
      </c>
      <c r="E17" s="31" t="s">
        <v>268</v>
      </c>
    </row>
    <row r="18" spans="1:5" ht="51">
      <c r="A18" t="s">
        <v>46</v>
      </c>
      <c r="E18" s="29" t="s">
        <v>213</v>
      </c>
    </row>
    <row r="19" spans="1:16" ht="12.75">
      <c r="A19" s="18" t="s">
        <v>38</v>
      </c>
      <c s="23" t="s">
        <v>15</v>
      </c>
      <c s="23" t="s">
        <v>298</v>
      </c>
      <c s="18" t="s">
        <v>40</v>
      </c>
      <c s="24" t="s">
        <v>299</v>
      </c>
      <c s="25" t="s">
        <v>148</v>
      </c>
      <c s="26">
        <v>931.4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12.75">
      <c r="A20" s="28" t="s">
        <v>43</v>
      </c>
      <c r="E20" s="29" t="s">
        <v>300</v>
      </c>
    </row>
    <row r="21" spans="1:5" ht="12.75">
      <c r="A21" s="30" t="s">
        <v>45</v>
      </c>
      <c r="E21" s="31" t="s">
        <v>268</v>
      </c>
    </row>
    <row r="22" spans="1:5" ht="140.25">
      <c r="A22" t="s">
        <v>46</v>
      </c>
      <c r="E22" s="29" t="s">
        <v>193</v>
      </c>
    </row>
    <row r="23" spans="1:18" ht="12.75" customHeight="1">
      <c r="A23" s="5" t="s">
        <v>36</v>
      </c>
      <c s="5"/>
      <c s="35" t="s">
        <v>33</v>
      </c>
      <c s="5"/>
      <c s="21" t="s">
        <v>222</v>
      </c>
      <c s="5"/>
      <c s="5"/>
      <c s="5"/>
      <c s="36">
        <f>0+Q23</f>
      </c>
      <c r="O23">
        <f>0+R23</f>
      </c>
      <c r="Q23">
        <f>0+I24</f>
      </c>
      <c>
        <f>0+O24</f>
      </c>
    </row>
    <row r="24" spans="1:16" ht="12.75">
      <c r="A24" s="18" t="s">
        <v>38</v>
      </c>
      <c s="23" t="s">
        <v>28</v>
      </c>
      <c s="23" t="s">
        <v>229</v>
      </c>
      <c s="18" t="s">
        <v>40</v>
      </c>
      <c s="24" t="s">
        <v>230</v>
      </c>
      <c s="25" t="s">
        <v>148</v>
      </c>
      <c s="26">
        <v>931.4</v>
      </c>
      <c s="27">
        <v>0</v>
      </c>
      <c s="27">
        <f>ROUND(ROUND(H24,2)*ROUND(G24,3),2)</f>
      </c>
      <c r="O24">
        <f>(I24*21)/100</f>
      </c>
      <c t="s">
        <v>16</v>
      </c>
    </row>
    <row r="25" spans="1:5" ht="38.25">
      <c r="A25" s="28" t="s">
        <v>43</v>
      </c>
      <c r="E25" s="29" t="s">
        <v>301</v>
      </c>
    </row>
    <row r="26" spans="1:5" ht="12.75">
      <c r="A26" s="30" t="s">
        <v>45</v>
      </c>
      <c r="E26" s="31" t="s">
        <v>268</v>
      </c>
    </row>
    <row r="27" spans="1:5" ht="25.5">
      <c r="A27" t="s">
        <v>46</v>
      </c>
      <c r="E27" s="29" t="s">
        <v>233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304</v>
      </c>
      <c s="32">
        <f>0+I9+I14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302</v>
      </c>
      <c s="1"/>
      <c s="10" t="s">
        <v>303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304</v>
      </c>
      <c s="5"/>
      <c s="14" t="s">
        <v>305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82</v>
      </c>
      <c s="23" t="s">
        <v>306</v>
      </c>
      <c s="18" t="s">
        <v>40</v>
      </c>
      <c s="24" t="s">
        <v>307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89.25">
      <c r="A11" s="28" t="s">
        <v>43</v>
      </c>
      <c r="E11" s="29" t="s">
        <v>308</v>
      </c>
    </row>
    <row r="12" spans="1:5" ht="12.75">
      <c r="A12" s="30" t="s">
        <v>45</v>
      </c>
      <c r="E12" s="31" t="s">
        <v>309</v>
      </c>
    </row>
    <row r="13" spans="1:5" ht="12.75">
      <c r="A13" t="s">
        <v>46</v>
      </c>
      <c r="E13" s="29" t="s">
        <v>40</v>
      </c>
    </row>
    <row r="14" spans="1:18" ht="12.75" customHeight="1">
      <c r="A14" s="5" t="s">
        <v>36</v>
      </c>
      <c s="5"/>
      <c s="35" t="s">
        <v>33</v>
      </c>
      <c s="5"/>
      <c s="21" t="s">
        <v>222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</f>
      </c>
      <c>
        <f>0+O15+O19+O23+O27+O31+O35+O39+O43+O47+O51+O55+O59+O63+O67+O71+O75+O79+O83+O87+O91+O95</f>
      </c>
    </row>
    <row r="15" spans="1:16" ht="25.5">
      <c r="A15" s="18" t="s">
        <v>38</v>
      </c>
      <c s="23" t="s">
        <v>22</v>
      </c>
      <c s="23" t="s">
        <v>310</v>
      </c>
      <c s="18" t="s">
        <v>40</v>
      </c>
      <c s="24" t="s">
        <v>311</v>
      </c>
      <c s="25" t="s">
        <v>225</v>
      </c>
      <c s="26">
        <v>13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51">
      <c r="A16" s="28" t="s">
        <v>43</v>
      </c>
      <c r="E16" s="29" t="s">
        <v>312</v>
      </c>
    </row>
    <row r="17" spans="1:5" ht="12.75">
      <c r="A17" s="30" t="s">
        <v>45</v>
      </c>
      <c r="E17" s="31" t="s">
        <v>313</v>
      </c>
    </row>
    <row r="18" spans="1:5" ht="63.75">
      <c r="A18" t="s">
        <v>46</v>
      </c>
      <c r="E18" s="29" t="s">
        <v>314</v>
      </c>
    </row>
    <row r="19" spans="1:16" ht="25.5">
      <c r="A19" s="18" t="s">
        <v>38</v>
      </c>
      <c s="23" t="s">
        <v>16</v>
      </c>
      <c s="23" t="s">
        <v>315</v>
      </c>
      <c s="18" t="s">
        <v>40</v>
      </c>
      <c s="24" t="s">
        <v>316</v>
      </c>
      <c s="25" t="s">
        <v>225</v>
      </c>
      <c s="26">
        <v>13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51">
      <c r="A20" s="28" t="s">
        <v>43</v>
      </c>
      <c r="E20" s="29" t="s">
        <v>312</v>
      </c>
    </row>
    <row r="21" spans="1:5" ht="12.75">
      <c r="A21" s="30" t="s">
        <v>45</v>
      </c>
      <c r="E21" s="31" t="s">
        <v>313</v>
      </c>
    </row>
    <row r="22" spans="1:5" ht="25.5">
      <c r="A22" t="s">
        <v>46</v>
      </c>
      <c r="E22" s="29" t="s">
        <v>248</v>
      </c>
    </row>
    <row r="23" spans="1:16" ht="12.75">
      <c r="A23" s="18" t="s">
        <v>38</v>
      </c>
      <c s="23" t="s">
        <v>15</v>
      </c>
      <c s="23" t="s">
        <v>317</v>
      </c>
      <c s="18" t="s">
        <v>40</v>
      </c>
      <c s="24" t="s">
        <v>318</v>
      </c>
      <c s="25" t="s">
        <v>319</v>
      </c>
      <c s="26">
        <v>546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51">
      <c r="A24" s="28" t="s">
        <v>43</v>
      </c>
      <c r="E24" s="29" t="s">
        <v>312</v>
      </c>
    </row>
    <row r="25" spans="1:5" ht="12.75">
      <c r="A25" s="30" t="s">
        <v>45</v>
      </c>
      <c r="E25" s="31" t="s">
        <v>320</v>
      </c>
    </row>
    <row r="26" spans="1:5" ht="25.5">
      <c r="A26" t="s">
        <v>46</v>
      </c>
      <c r="E26" s="29" t="s">
        <v>321</v>
      </c>
    </row>
    <row r="27" spans="1:16" ht="12.75">
      <c r="A27" s="18" t="s">
        <v>38</v>
      </c>
      <c s="23" t="s">
        <v>26</v>
      </c>
      <c s="23" t="s">
        <v>322</v>
      </c>
      <c s="18" t="s">
        <v>40</v>
      </c>
      <c s="24" t="s">
        <v>323</v>
      </c>
      <c s="25" t="s">
        <v>225</v>
      </c>
      <c s="26">
        <v>18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51">
      <c r="A28" s="28" t="s">
        <v>43</v>
      </c>
      <c r="E28" s="29" t="s">
        <v>312</v>
      </c>
    </row>
    <row r="29" spans="1:5" ht="12.75">
      <c r="A29" s="30" t="s">
        <v>45</v>
      </c>
      <c r="E29" s="31" t="s">
        <v>324</v>
      </c>
    </row>
    <row r="30" spans="1:5" ht="51">
      <c r="A30" t="s">
        <v>46</v>
      </c>
      <c r="E30" s="29" t="s">
        <v>325</v>
      </c>
    </row>
    <row r="31" spans="1:16" ht="12.75">
      <c r="A31" s="18" t="s">
        <v>38</v>
      </c>
      <c s="23" t="s">
        <v>28</v>
      </c>
      <c s="23" t="s">
        <v>326</v>
      </c>
      <c s="18" t="s">
        <v>40</v>
      </c>
      <c s="24" t="s">
        <v>327</v>
      </c>
      <c s="25" t="s">
        <v>225</v>
      </c>
      <c s="26">
        <v>18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51">
      <c r="A32" s="28" t="s">
        <v>43</v>
      </c>
      <c r="E32" s="29" t="s">
        <v>312</v>
      </c>
    </row>
    <row r="33" spans="1:5" ht="12.75">
      <c r="A33" s="30" t="s">
        <v>45</v>
      </c>
      <c r="E33" s="31" t="s">
        <v>324</v>
      </c>
    </row>
    <row r="34" spans="1:5" ht="25.5">
      <c r="A34" t="s">
        <v>46</v>
      </c>
      <c r="E34" s="29" t="s">
        <v>248</v>
      </c>
    </row>
    <row r="35" spans="1:16" ht="12.75">
      <c r="A35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319</v>
      </c>
      <c s="26">
        <v>756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51">
      <c r="A36" s="28" t="s">
        <v>43</v>
      </c>
      <c r="E36" s="29" t="s">
        <v>312</v>
      </c>
    </row>
    <row r="37" spans="1:5" ht="12.75">
      <c r="A37" s="30" t="s">
        <v>45</v>
      </c>
      <c r="E37" s="31" t="s">
        <v>330</v>
      </c>
    </row>
    <row r="38" spans="1:5" ht="25.5">
      <c r="A38" t="s">
        <v>46</v>
      </c>
      <c r="E38" s="29" t="s">
        <v>331</v>
      </c>
    </row>
    <row r="39" spans="1:16" ht="12.75">
      <c r="A39" s="18" t="s">
        <v>38</v>
      </c>
      <c s="23" t="s">
        <v>67</v>
      </c>
      <c s="23" t="s">
        <v>332</v>
      </c>
      <c s="18" t="s">
        <v>40</v>
      </c>
      <c s="24" t="s">
        <v>333</v>
      </c>
      <c s="25" t="s">
        <v>225</v>
      </c>
      <c s="26">
        <v>1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51">
      <c r="A40" s="28" t="s">
        <v>43</v>
      </c>
      <c r="E40" s="29" t="s">
        <v>312</v>
      </c>
    </row>
    <row r="41" spans="1:5" ht="12.75">
      <c r="A41" s="30" t="s">
        <v>45</v>
      </c>
      <c r="E41" s="31" t="s">
        <v>309</v>
      </c>
    </row>
    <row r="42" spans="1:5" ht="89.25">
      <c r="A42" t="s">
        <v>46</v>
      </c>
      <c r="E42" s="29" t="s">
        <v>334</v>
      </c>
    </row>
    <row r="43" spans="1:16" ht="12.75">
      <c r="A43" s="18" t="s">
        <v>38</v>
      </c>
      <c s="23" t="s">
        <v>70</v>
      </c>
      <c s="23" t="s">
        <v>335</v>
      </c>
      <c s="18" t="s">
        <v>40</v>
      </c>
      <c s="24" t="s">
        <v>336</v>
      </c>
      <c s="25" t="s">
        <v>225</v>
      </c>
      <c s="26">
        <v>1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51">
      <c r="A44" s="28" t="s">
        <v>43</v>
      </c>
      <c r="E44" s="29" t="s">
        <v>312</v>
      </c>
    </row>
    <row r="45" spans="1:5" ht="12.75">
      <c r="A45" s="30" t="s">
        <v>45</v>
      </c>
      <c r="E45" s="31" t="s">
        <v>309</v>
      </c>
    </row>
    <row r="46" spans="1:5" ht="25.5">
      <c r="A46" t="s">
        <v>46</v>
      </c>
      <c r="E46" s="29" t="s">
        <v>337</v>
      </c>
    </row>
    <row r="47" spans="1:16" ht="12.75">
      <c r="A47" s="18" t="s">
        <v>38</v>
      </c>
      <c s="23" t="s">
        <v>33</v>
      </c>
      <c s="23" t="s">
        <v>338</v>
      </c>
      <c s="18" t="s">
        <v>40</v>
      </c>
      <c s="24" t="s">
        <v>339</v>
      </c>
      <c s="25" t="s">
        <v>319</v>
      </c>
      <c s="26">
        <v>42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51">
      <c r="A48" s="28" t="s">
        <v>43</v>
      </c>
      <c r="E48" s="29" t="s">
        <v>312</v>
      </c>
    </row>
    <row r="49" spans="1:5" ht="12.75">
      <c r="A49" s="30" t="s">
        <v>45</v>
      </c>
      <c r="E49" s="31" t="s">
        <v>340</v>
      </c>
    </row>
    <row r="50" spans="1:5" ht="25.5">
      <c r="A50" t="s">
        <v>46</v>
      </c>
      <c r="E50" s="29" t="s">
        <v>341</v>
      </c>
    </row>
    <row r="51" spans="1:16" ht="12.75">
      <c r="A51" s="18" t="s">
        <v>38</v>
      </c>
      <c s="23" t="s">
        <v>35</v>
      </c>
      <c s="23" t="s">
        <v>342</v>
      </c>
      <c s="18" t="s">
        <v>40</v>
      </c>
      <c s="24" t="s">
        <v>343</v>
      </c>
      <c s="25" t="s">
        <v>225</v>
      </c>
      <c s="26">
        <v>30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51">
      <c r="A52" s="28" t="s">
        <v>43</v>
      </c>
      <c r="E52" s="29" t="s">
        <v>312</v>
      </c>
    </row>
    <row r="53" spans="1:5" ht="25.5">
      <c r="A53" s="30" t="s">
        <v>45</v>
      </c>
      <c r="E53" s="31" t="s">
        <v>344</v>
      </c>
    </row>
    <row r="54" spans="1:5" ht="76.5">
      <c r="A54" t="s">
        <v>46</v>
      </c>
      <c r="E54" s="29" t="s">
        <v>345</v>
      </c>
    </row>
    <row r="55" spans="1:16" ht="12.75">
      <c r="A55" s="18" t="s">
        <v>38</v>
      </c>
      <c s="23" t="s">
        <v>73</v>
      </c>
      <c s="23" t="s">
        <v>346</v>
      </c>
      <c s="18" t="s">
        <v>40</v>
      </c>
      <c s="24" t="s">
        <v>347</v>
      </c>
      <c s="25" t="s">
        <v>225</v>
      </c>
      <c s="26">
        <v>30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51">
      <c r="A56" s="28" t="s">
        <v>43</v>
      </c>
      <c r="E56" s="29" t="s">
        <v>312</v>
      </c>
    </row>
    <row r="57" spans="1:5" ht="25.5">
      <c r="A57" s="30" t="s">
        <v>45</v>
      </c>
      <c r="E57" s="31" t="s">
        <v>344</v>
      </c>
    </row>
    <row r="58" spans="1:5" ht="25.5">
      <c r="A58" t="s">
        <v>46</v>
      </c>
      <c r="E58" s="29" t="s">
        <v>337</v>
      </c>
    </row>
    <row r="59" spans="1:16" ht="12.75">
      <c r="A59" s="18" t="s">
        <v>38</v>
      </c>
      <c s="23" t="s">
        <v>145</v>
      </c>
      <c s="23" t="s">
        <v>348</v>
      </c>
      <c s="18" t="s">
        <v>40</v>
      </c>
      <c s="24" t="s">
        <v>349</v>
      </c>
      <c s="25" t="s">
        <v>319</v>
      </c>
      <c s="26">
        <v>1260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51">
      <c r="A60" s="28" t="s">
        <v>43</v>
      </c>
      <c r="E60" s="29" t="s">
        <v>312</v>
      </c>
    </row>
    <row r="61" spans="1:5" ht="25.5">
      <c r="A61" s="30" t="s">
        <v>45</v>
      </c>
      <c r="E61" s="31" t="s">
        <v>350</v>
      </c>
    </row>
    <row r="62" spans="1:5" ht="25.5">
      <c r="A62" t="s">
        <v>46</v>
      </c>
      <c r="E62" s="29" t="s">
        <v>341</v>
      </c>
    </row>
    <row r="63" spans="1:16" ht="25.5">
      <c r="A63" s="18" t="s">
        <v>38</v>
      </c>
      <c s="23" t="s">
        <v>152</v>
      </c>
      <c s="23" t="s">
        <v>351</v>
      </c>
      <c s="18" t="s">
        <v>40</v>
      </c>
      <c s="24" t="s">
        <v>352</v>
      </c>
      <c s="25" t="s">
        <v>225</v>
      </c>
      <c s="26">
        <v>48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51">
      <c r="A64" s="28" t="s">
        <v>43</v>
      </c>
      <c r="E64" s="29" t="s">
        <v>312</v>
      </c>
    </row>
    <row r="65" spans="1:5" ht="12.75">
      <c r="A65" s="30" t="s">
        <v>45</v>
      </c>
      <c r="E65" s="31" t="s">
        <v>353</v>
      </c>
    </row>
    <row r="66" spans="1:5" ht="63.75">
      <c r="A66" t="s">
        <v>46</v>
      </c>
      <c r="E66" s="29" t="s">
        <v>354</v>
      </c>
    </row>
    <row r="67" spans="1:16" ht="12.75">
      <c r="A67" s="18" t="s">
        <v>38</v>
      </c>
      <c s="23" t="s">
        <v>76</v>
      </c>
      <c s="23" t="s">
        <v>355</v>
      </c>
      <c s="18" t="s">
        <v>40</v>
      </c>
      <c s="24" t="s">
        <v>356</v>
      </c>
      <c s="25" t="s">
        <v>225</v>
      </c>
      <c s="26">
        <v>48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51">
      <c r="A68" s="28" t="s">
        <v>43</v>
      </c>
      <c r="E68" s="29" t="s">
        <v>312</v>
      </c>
    </row>
    <row r="69" spans="1:5" ht="12.75">
      <c r="A69" s="30" t="s">
        <v>45</v>
      </c>
      <c r="E69" s="31" t="s">
        <v>353</v>
      </c>
    </row>
    <row r="70" spans="1:5" ht="25.5">
      <c r="A70" t="s">
        <v>46</v>
      </c>
      <c r="E70" s="29" t="s">
        <v>337</v>
      </c>
    </row>
    <row r="71" spans="1:16" ht="12.75">
      <c r="A71" s="18" t="s">
        <v>38</v>
      </c>
      <c s="23" t="s">
        <v>79</v>
      </c>
      <c s="23" t="s">
        <v>357</v>
      </c>
      <c s="18" t="s">
        <v>57</v>
      </c>
      <c s="24" t="s">
        <v>358</v>
      </c>
      <c s="25" t="s">
        <v>319</v>
      </c>
      <c s="26">
        <v>2016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51">
      <c r="A72" s="28" t="s">
        <v>43</v>
      </c>
      <c r="E72" s="29" t="s">
        <v>312</v>
      </c>
    </row>
    <row r="73" spans="1:5" ht="12.75">
      <c r="A73" s="30" t="s">
        <v>45</v>
      </c>
      <c r="E73" s="31" t="s">
        <v>359</v>
      </c>
    </row>
    <row r="74" spans="1:5" ht="25.5">
      <c r="A74" t="s">
        <v>46</v>
      </c>
      <c r="E74" s="29" t="s">
        <v>341</v>
      </c>
    </row>
    <row r="75" spans="1:16" ht="12.75">
      <c r="A75" s="18" t="s">
        <v>38</v>
      </c>
      <c s="23" t="s">
        <v>188</v>
      </c>
      <c s="23" t="s">
        <v>360</v>
      </c>
      <c s="18" t="s">
        <v>40</v>
      </c>
      <c s="24" t="s">
        <v>361</v>
      </c>
      <c s="25" t="s">
        <v>225</v>
      </c>
      <c s="26">
        <v>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51">
      <c r="A76" s="28" t="s">
        <v>43</v>
      </c>
      <c r="E76" s="29" t="s">
        <v>312</v>
      </c>
    </row>
    <row r="77" spans="1:5" ht="12.75">
      <c r="A77" s="30" t="s">
        <v>45</v>
      </c>
      <c r="E77" s="31" t="s">
        <v>362</v>
      </c>
    </row>
    <row r="78" spans="1:5" ht="76.5">
      <c r="A78" t="s">
        <v>46</v>
      </c>
      <c r="E78" s="29" t="s">
        <v>363</v>
      </c>
    </row>
    <row r="79" spans="1:16" ht="12.75">
      <c r="A79" s="18" t="s">
        <v>38</v>
      </c>
      <c s="23" t="s">
        <v>85</v>
      </c>
      <c s="23" t="s">
        <v>364</v>
      </c>
      <c s="18" t="s">
        <v>40</v>
      </c>
      <c s="24" t="s">
        <v>365</v>
      </c>
      <c s="25" t="s">
        <v>225</v>
      </c>
      <c s="26">
        <v>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51">
      <c r="A80" s="28" t="s">
        <v>43</v>
      </c>
      <c r="E80" s="29" t="s">
        <v>312</v>
      </c>
    </row>
    <row r="81" spans="1:5" ht="12.75">
      <c r="A81" s="30" t="s">
        <v>45</v>
      </c>
      <c r="E81" s="31" t="s">
        <v>362</v>
      </c>
    </row>
    <row r="82" spans="1:5" ht="25.5">
      <c r="A82" t="s">
        <v>46</v>
      </c>
      <c r="E82" s="29" t="s">
        <v>337</v>
      </c>
    </row>
    <row r="83" spans="1:16" ht="12.75">
      <c r="A83" s="18" t="s">
        <v>38</v>
      </c>
      <c s="23" t="s">
        <v>198</v>
      </c>
      <c s="23" t="s">
        <v>366</v>
      </c>
      <c s="18" t="s">
        <v>40</v>
      </c>
      <c s="24" t="s">
        <v>367</v>
      </c>
      <c s="25" t="s">
        <v>319</v>
      </c>
      <c s="26">
        <v>84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51">
      <c r="A84" s="28" t="s">
        <v>43</v>
      </c>
      <c r="E84" s="29" t="s">
        <v>312</v>
      </c>
    </row>
    <row r="85" spans="1:5" ht="12.75">
      <c r="A85" s="30" t="s">
        <v>45</v>
      </c>
      <c r="E85" s="31" t="s">
        <v>368</v>
      </c>
    </row>
    <row r="86" spans="1:5" ht="25.5">
      <c r="A86" t="s">
        <v>46</v>
      </c>
      <c r="E86" s="29" t="s">
        <v>341</v>
      </c>
    </row>
    <row r="87" spans="1:16" ht="12.75">
      <c r="A87" s="18" t="s">
        <v>38</v>
      </c>
      <c s="23" t="s">
        <v>203</v>
      </c>
      <c s="23" t="s">
        <v>369</v>
      </c>
      <c s="18" t="s">
        <v>40</v>
      </c>
      <c s="24" t="s">
        <v>370</v>
      </c>
      <c s="25" t="s">
        <v>225</v>
      </c>
      <c s="26">
        <v>2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51">
      <c r="A88" s="28" t="s">
        <v>43</v>
      </c>
      <c r="E88" s="29" t="s">
        <v>312</v>
      </c>
    </row>
    <row r="89" spans="1:5" ht="12.75">
      <c r="A89" s="30" t="s">
        <v>45</v>
      </c>
      <c r="E89" s="31" t="s">
        <v>362</v>
      </c>
    </row>
    <row r="90" spans="1:5" ht="63.75">
      <c r="A90" t="s">
        <v>46</v>
      </c>
      <c r="E90" s="29" t="s">
        <v>371</v>
      </c>
    </row>
    <row r="91" spans="1:16" ht="12.75">
      <c r="A91" s="18" t="s">
        <v>38</v>
      </c>
      <c s="23" t="s">
        <v>208</v>
      </c>
      <c s="23" t="s">
        <v>372</v>
      </c>
      <c s="18" t="s">
        <v>40</v>
      </c>
      <c s="24" t="s">
        <v>373</v>
      </c>
      <c s="25" t="s">
        <v>225</v>
      </c>
      <c s="26">
        <v>2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51">
      <c r="A92" s="28" t="s">
        <v>43</v>
      </c>
      <c r="E92" s="29" t="s">
        <v>312</v>
      </c>
    </row>
    <row r="93" spans="1:5" ht="12.75">
      <c r="A93" s="30" t="s">
        <v>45</v>
      </c>
      <c r="E93" s="31" t="s">
        <v>362</v>
      </c>
    </row>
    <row r="94" spans="1:5" ht="25.5">
      <c r="A94" t="s">
        <v>46</v>
      </c>
      <c r="E94" s="29" t="s">
        <v>337</v>
      </c>
    </row>
    <row r="95" spans="1:16" ht="12.75">
      <c r="A95" s="18" t="s">
        <v>38</v>
      </c>
      <c s="23" t="s">
        <v>214</v>
      </c>
      <c s="23" t="s">
        <v>374</v>
      </c>
      <c s="18" t="s">
        <v>40</v>
      </c>
      <c s="24" t="s">
        <v>375</v>
      </c>
      <c s="25" t="s">
        <v>319</v>
      </c>
      <c s="26">
        <v>84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51">
      <c r="A96" s="28" t="s">
        <v>43</v>
      </c>
      <c r="E96" s="29" t="s">
        <v>312</v>
      </c>
    </row>
    <row r="97" spans="1:5" ht="12.75">
      <c r="A97" s="30" t="s">
        <v>45</v>
      </c>
      <c r="E97" s="31" t="s">
        <v>368</v>
      </c>
    </row>
    <row r="98" spans="1:5" ht="25.5">
      <c r="A98" t="s">
        <v>46</v>
      </c>
      <c r="E98" s="29" t="s">
        <v>341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8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376</v>
      </c>
      <c s="32">
        <f>0+I9+I14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302</v>
      </c>
      <c s="1"/>
      <c s="10" t="s">
        <v>303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376</v>
      </c>
      <c s="5"/>
      <c s="14" t="s">
        <v>377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82</v>
      </c>
      <c s="23" t="s">
        <v>306</v>
      </c>
      <c s="18" t="s">
        <v>40</v>
      </c>
      <c s="24" t="s">
        <v>307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89.25">
      <c r="A11" s="28" t="s">
        <v>43</v>
      </c>
      <c r="E11" s="29" t="s">
        <v>308</v>
      </c>
    </row>
    <row r="12" spans="1:5" ht="12.75">
      <c r="A12" s="30" t="s">
        <v>45</v>
      </c>
      <c r="E12" s="31" t="s">
        <v>309</v>
      </c>
    </row>
    <row r="13" spans="1:5" ht="12.75">
      <c r="A13" t="s">
        <v>46</v>
      </c>
      <c r="E13" s="29" t="s">
        <v>40</v>
      </c>
    </row>
    <row r="14" spans="1:18" ht="12.75" customHeight="1">
      <c r="A14" s="5" t="s">
        <v>36</v>
      </c>
      <c s="5"/>
      <c s="35" t="s">
        <v>33</v>
      </c>
      <c s="5"/>
      <c s="21" t="s">
        <v>222</v>
      </c>
      <c s="5"/>
      <c s="5"/>
      <c s="5"/>
      <c s="36">
        <f>0+Q14</f>
      </c>
      <c r="O14">
        <f>0+R14</f>
      </c>
      <c r="Q14">
        <f>0+I15+I19+I23+I27+I31+I35+I39+I43+I47+I51+I55+I59+I63+I67+I71+I75+I79+I83+I87+I91+I95</f>
      </c>
      <c>
        <f>0+O15+O19+O23+O27+O31+O35+O39+O43+O47+O51+O55+O59+O63+O67+O71+O75+O79+O83+O87+O91+O95</f>
      </c>
    </row>
    <row r="15" spans="1:16" ht="25.5">
      <c r="A15" s="18" t="s">
        <v>38</v>
      </c>
      <c s="23" t="s">
        <v>22</v>
      </c>
      <c s="23" t="s">
        <v>310</v>
      </c>
      <c s="18" t="s">
        <v>40</v>
      </c>
      <c s="24" t="s">
        <v>311</v>
      </c>
      <c s="25" t="s">
        <v>225</v>
      </c>
      <c s="26">
        <v>9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51">
      <c r="A16" s="28" t="s">
        <v>43</v>
      </c>
      <c r="E16" s="29" t="s">
        <v>312</v>
      </c>
    </row>
    <row r="17" spans="1:5" ht="12.75">
      <c r="A17" s="30" t="s">
        <v>45</v>
      </c>
      <c r="E17" s="31" t="s">
        <v>378</v>
      </c>
    </row>
    <row r="18" spans="1:5" ht="63.75">
      <c r="A18" t="s">
        <v>46</v>
      </c>
      <c r="E18" s="29" t="s">
        <v>314</v>
      </c>
    </row>
    <row r="19" spans="1:16" ht="25.5">
      <c r="A19" s="18" t="s">
        <v>38</v>
      </c>
      <c s="23" t="s">
        <v>16</v>
      </c>
      <c s="23" t="s">
        <v>315</v>
      </c>
      <c s="18" t="s">
        <v>40</v>
      </c>
      <c s="24" t="s">
        <v>316</v>
      </c>
      <c s="25" t="s">
        <v>225</v>
      </c>
      <c s="26">
        <v>9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51">
      <c r="A20" s="28" t="s">
        <v>43</v>
      </c>
      <c r="E20" s="29" t="s">
        <v>312</v>
      </c>
    </row>
    <row r="21" spans="1:5" ht="12.75">
      <c r="A21" s="30" t="s">
        <v>45</v>
      </c>
      <c r="E21" s="31" t="s">
        <v>378</v>
      </c>
    </row>
    <row r="22" spans="1:5" ht="25.5">
      <c r="A22" t="s">
        <v>46</v>
      </c>
      <c r="E22" s="29" t="s">
        <v>248</v>
      </c>
    </row>
    <row r="23" spans="1:16" ht="12.75">
      <c r="A23" s="18" t="s">
        <v>38</v>
      </c>
      <c s="23" t="s">
        <v>15</v>
      </c>
      <c s="23" t="s">
        <v>317</v>
      </c>
      <c s="18" t="s">
        <v>40</v>
      </c>
      <c s="24" t="s">
        <v>318</v>
      </c>
      <c s="25" t="s">
        <v>319</v>
      </c>
      <c s="26">
        <v>378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51">
      <c r="A24" s="28" t="s">
        <v>43</v>
      </c>
      <c r="E24" s="29" t="s">
        <v>312</v>
      </c>
    </row>
    <row r="25" spans="1:5" ht="12.75">
      <c r="A25" s="30" t="s">
        <v>45</v>
      </c>
      <c r="E25" s="31" t="s">
        <v>379</v>
      </c>
    </row>
    <row r="26" spans="1:5" ht="25.5">
      <c r="A26" t="s">
        <v>46</v>
      </c>
      <c r="E26" s="29" t="s">
        <v>321</v>
      </c>
    </row>
    <row r="27" spans="1:16" ht="12.75">
      <c r="A27" s="18" t="s">
        <v>38</v>
      </c>
      <c s="23" t="s">
        <v>26</v>
      </c>
      <c s="23" t="s">
        <v>322</v>
      </c>
      <c s="18" t="s">
        <v>40</v>
      </c>
      <c s="24" t="s">
        <v>323</v>
      </c>
      <c s="25" t="s">
        <v>225</v>
      </c>
      <c s="26">
        <v>15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51">
      <c r="A28" s="28" t="s">
        <v>43</v>
      </c>
      <c r="E28" s="29" t="s">
        <v>312</v>
      </c>
    </row>
    <row r="29" spans="1:5" ht="12.75">
      <c r="A29" s="30" t="s">
        <v>45</v>
      </c>
      <c r="E29" s="31" t="s">
        <v>380</v>
      </c>
    </row>
    <row r="30" spans="1:5" ht="51">
      <c r="A30" t="s">
        <v>46</v>
      </c>
      <c r="E30" s="29" t="s">
        <v>325</v>
      </c>
    </row>
    <row r="31" spans="1:16" ht="12.75">
      <c r="A31" s="18" t="s">
        <v>38</v>
      </c>
      <c s="23" t="s">
        <v>28</v>
      </c>
      <c s="23" t="s">
        <v>326</v>
      </c>
      <c s="18" t="s">
        <v>40</v>
      </c>
      <c s="24" t="s">
        <v>327</v>
      </c>
      <c s="25" t="s">
        <v>225</v>
      </c>
      <c s="26">
        <v>15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51">
      <c r="A32" s="28" t="s">
        <v>43</v>
      </c>
      <c r="E32" s="29" t="s">
        <v>312</v>
      </c>
    </row>
    <row r="33" spans="1:5" ht="12.75">
      <c r="A33" s="30" t="s">
        <v>45</v>
      </c>
      <c r="E33" s="31" t="s">
        <v>380</v>
      </c>
    </row>
    <row r="34" spans="1:5" ht="25.5">
      <c r="A34" t="s">
        <v>46</v>
      </c>
      <c r="E34" s="29" t="s">
        <v>248</v>
      </c>
    </row>
    <row r="35" spans="1:16" ht="12.75">
      <c r="A35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319</v>
      </c>
      <c s="26">
        <v>630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51">
      <c r="A36" s="28" t="s">
        <v>43</v>
      </c>
      <c r="E36" s="29" t="s">
        <v>312</v>
      </c>
    </row>
    <row r="37" spans="1:5" ht="12.75">
      <c r="A37" s="30" t="s">
        <v>45</v>
      </c>
      <c r="E37" s="31" t="s">
        <v>381</v>
      </c>
    </row>
    <row r="38" spans="1:5" ht="25.5">
      <c r="A38" t="s">
        <v>46</v>
      </c>
      <c r="E38" s="29" t="s">
        <v>331</v>
      </c>
    </row>
    <row r="39" spans="1:16" ht="12.75">
      <c r="A39" s="18" t="s">
        <v>38</v>
      </c>
      <c s="23" t="s">
        <v>67</v>
      </c>
      <c s="23" t="s">
        <v>332</v>
      </c>
      <c s="18" t="s">
        <v>40</v>
      </c>
      <c s="24" t="s">
        <v>333</v>
      </c>
      <c s="25" t="s">
        <v>225</v>
      </c>
      <c s="26">
        <v>1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51">
      <c r="A40" s="28" t="s">
        <v>43</v>
      </c>
      <c r="E40" s="29" t="s">
        <v>312</v>
      </c>
    </row>
    <row r="41" spans="1:5" ht="12.75">
      <c r="A41" s="30" t="s">
        <v>45</v>
      </c>
      <c r="E41" s="31" t="s">
        <v>309</v>
      </c>
    </row>
    <row r="42" spans="1:5" ht="89.25">
      <c r="A42" t="s">
        <v>46</v>
      </c>
      <c r="E42" s="29" t="s">
        <v>334</v>
      </c>
    </row>
    <row r="43" spans="1:16" ht="12.75">
      <c r="A43" s="18" t="s">
        <v>38</v>
      </c>
      <c s="23" t="s">
        <v>70</v>
      </c>
      <c s="23" t="s">
        <v>335</v>
      </c>
      <c s="18" t="s">
        <v>40</v>
      </c>
      <c s="24" t="s">
        <v>336</v>
      </c>
      <c s="25" t="s">
        <v>225</v>
      </c>
      <c s="26">
        <v>1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51">
      <c r="A44" s="28" t="s">
        <v>43</v>
      </c>
      <c r="E44" s="29" t="s">
        <v>312</v>
      </c>
    </row>
    <row r="45" spans="1:5" ht="12.75">
      <c r="A45" s="30" t="s">
        <v>45</v>
      </c>
      <c r="E45" s="31" t="s">
        <v>309</v>
      </c>
    </row>
    <row r="46" spans="1:5" ht="25.5">
      <c r="A46" t="s">
        <v>46</v>
      </c>
      <c r="E46" s="29" t="s">
        <v>337</v>
      </c>
    </row>
    <row r="47" spans="1:16" ht="12.75">
      <c r="A47" s="18" t="s">
        <v>38</v>
      </c>
      <c s="23" t="s">
        <v>33</v>
      </c>
      <c s="23" t="s">
        <v>338</v>
      </c>
      <c s="18" t="s">
        <v>40</v>
      </c>
      <c s="24" t="s">
        <v>339</v>
      </c>
      <c s="25" t="s">
        <v>319</v>
      </c>
      <c s="26">
        <v>42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51">
      <c r="A48" s="28" t="s">
        <v>43</v>
      </c>
      <c r="E48" s="29" t="s">
        <v>312</v>
      </c>
    </row>
    <row r="49" spans="1:5" ht="12.75">
      <c r="A49" s="30" t="s">
        <v>45</v>
      </c>
      <c r="E49" s="31" t="s">
        <v>340</v>
      </c>
    </row>
    <row r="50" spans="1:5" ht="25.5">
      <c r="A50" t="s">
        <v>46</v>
      </c>
      <c r="E50" s="29" t="s">
        <v>341</v>
      </c>
    </row>
    <row r="51" spans="1:16" ht="12.75">
      <c r="A51" s="18" t="s">
        <v>38</v>
      </c>
      <c s="23" t="s">
        <v>35</v>
      </c>
      <c s="23" t="s">
        <v>342</v>
      </c>
      <c s="18" t="s">
        <v>40</v>
      </c>
      <c s="24" t="s">
        <v>343</v>
      </c>
      <c s="25" t="s">
        <v>225</v>
      </c>
      <c s="26">
        <v>30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51">
      <c r="A52" s="28" t="s">
        <v>43</v>
      </c>
      <c r="E52" s="29" t="s">
        <v>312</v>
      </c>
    </row>
    <row r="53" spans="1:5" ht="25.5">
      <c r="A53" s="30" t="s">
        <v>45</v>
      </c>
      <c r="E53" s="31" t="s">
        <v>344</v>
      </c>
    </row>
    <row r="54" spans="1:5" ht="76.5">
      <c r="A54" t="s">
        <v>46</v>
      </c>
      <c r="E54" s="29" t="s">
        <v>345</v>
      </c>
    </row>
    <row r="55" spans="1:16" ht="12.75">
      <c r="A55" s="18" t="s">
        <v>38</v>
      </c>
      <c s="23" t="s">
        <v>73</v>
      </c>
      <c s="23" t="s">
        <v>346</v>
      </c>
      <c s="18" t="s">
        <v>40</v>
      </c>
      <c s="24" t="s">
        <v>347</v>
      </c>
      <c s="25" t="s">
        <v>225</v>
      </c>
      <c s="26">
        <v>30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51">
      <c r="A56" s="28" t="s">
        <v>43</v>
      </c>
      <c r="E56" s="29" t="s">
        <v>312</v>
      </c>
    </row>
    <row r="57" spans="1:5" ht="25.5">
      <c r="A57" s="30" t="s">
        <v>45</v>
      </c>
      <c r="E57" s="31" t="s">
        <v>344</v>
      </c>
    </row>
    <row r="58" spans="1:5" ht="25.5">
      <c r="A58" t="s">
        <v>46</v>
      </c>
      <c r="E58" s="29" t="s">
        <v>337</v>
      </c>
    </row>
    <row r="59" spans="1:16" ht="12.75">
      <c r="A59" s="18" t="s">
        <v>38</v>
      </c>
      <c s="23" t="s">
        <v>145</v>
      </c>
      <c s="23" t="s">
        <v>348</v>
      </c>
      <c s="18" t="s">
        <v>40</v>
      </c>
      <c s="24" t="s">
        <v>349</v>
      </c>
      <c s="25" t="s">
        <v>319</v>
      </c>
      <c s="26">
        <v>1260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51">
      <c r="A60" s="28" t="s">
        <v>43</v>
      </c>
      <c r="E60" s="29" t="s">
        <v>312</v>
      </c>
    </row>
    <row r="61" spans="1:5" ht="25.5">
      <c r="A61" s="30" t="s">
        <v>45</v>
      </c>
      <c r="E61" s="31" t="s">
        <v>350</v>
      </c>
    </row>
    <row r="62" spans="1:5" ht="25.5">
      <c r="A62" t="s">
        <v>46</v>
      </c>
      <c r="E62" s="29" t="s">
        <v>341</v>
      </c>
    </row>
    <row r="63" spans="1:16" ht="25.5">
      <c r="A63" s="18" t="s">
        <v>38</v>
      </c>
      <c s="23" t="s">
        <v>152</v>
      </c>
      <c s="23" t="s">
        <v>351</v>
      </c>
      <c s="18" t="s">
        <v>40</v>
      </c>
      <c s="24" t="s">
        <v>352</v>
      </c>
      <c s="25" t="s">
        <v>225</v>
      </c>
      <c s="26">
        <v>45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51">
      <c r="A64" s="28" t="s">
        <v>43</v>
      </c>
      <c r="E64" s="29" t="s">
        <v>312</v>
      </c>
    </row>
    <row r="65" spans="1:5" ht="12.75">
      <c r="A65" s="30" t="s">
        <v>45</v>
      </c>
      <c r="E65" s="31" t="s">
        <v>382</v>
      </c>
    </row>
    <row r="66" spans="1:5" ht="63.75">
      <c r="A66" t="s">
        <v>46</v>
      </c>
      <c r="E66" s="29" t="s">
        <v>354</v>
      </c>
    </row>
    <row r="67" spans="1:16" ht="12.75">
      <c r="A67" s="18" t="s">
        <v>38</v>
      </c>
      <c s="23" t="s">
        <v>76</v>
      </c>
      <c s="23" t="s">
        <v>355</v>
      </c>
      <c s="18" t="s">
        <v>40</v>
      </c>
      <c s="24" t="s">
        <v>356</v>
      </c>
      <c s="25" t="s">
        <v>225</v>
      </c>
      <c s="26">
        <v>45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51">
      <c r="A68" s="28" t="s">
        <v>43</v>
      </c>
      <c r="E68" s="29" t="s">
        <v>312</v>
      </c>
    </row>
    <row r="69" spans="1:5" ht="12.75">
      <c r="A69" s="30" t="s">
        <v>45</v>
      </c>
      <c r="E69" s="31" t="s">
        <v>382</v>
      </c>
    </row>
    <row r="70" spans="1:5" ht="25.5">
      <c r="A70" t="s">
        <v>46</v>
      </c>
      <c r="E70" s="29" t="s">
        <v>337</v>
      </c>
    </row>
    <row r="71" spans="1:16" ht="12.75">
      <c r="A71" s="18" t="s">
        <v>38</v>
      </c>
      <c s="23" t="s">
        <v>79</v>
      </c>
      <c s="23" t="s">
        <v>357</v>
      </c>
      <c s="18" t="s">
        <v>57</v>
      </c>
      <c s="24" t="s">
        <v>358</v>
      </c>
      <c s="25" t="s">
        <v>319</v>
      </c>
      <c s="26">
        <v>1890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51">
      <c r="A72" s="28" t="s">
        <v>43</v>
      </c>
      <c r="E72" s="29" t="s">
        <v>312</v>
      </c>
    </row>
    <row r="73" spans="1:5" ht="12.75">
      <c r="A73" s="30" t="s">
        <v>45</v>
      </c>
      <c r="E73" s="31" t="s">
        <v>383</v>
      </c>
    </row>
    <row r="74" spans="1:5" ht="25.5">
      <c r="A74" t="s">
        <v>46</v>
      </c>
      <c r="E74" s="29" t="s">
        <v>341</v>
      </c>
    </row>
    <row r="75" spans="1:16" ht="12.75">
      <c r="A75" s="18" t="s">
        <v>38</v>
      </c>
      <c s="23" t="s">
        <v>188</v>
      </c>
      <c s="23" t="s">
        <v>360</v>
      </c>
      <c s="18" t="s">
        <v>40</v>
      </c>
      <c s="24" t="s">
        <v>361</v>
      </c>
      <c s="25" t="s">
        <v>225</v>
      </c>
      <c s="26">
        <v>2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51">
      <c r="A76" s="28" t="s">
        <v>43</v>
      </c>
      <c r="E76" s="29" t="s">
        <v>312</v>
      </c>
    </row>
    <row r="77" spans="1:5" ht="12.75">
      <c r="A77" s="30" t="s">
        <v>45</v>
      </c>
      <c r="E77" s="31" t="s">
        <v>362</v>
      </c>
    </row>
    <row r="78" spans="1:5" ht="76.5">
      <c r="A78" t="s">
        <v>46</v>
      </c>
      <c r="E78" s="29" t="s">
        <v>363</v>
      </c>
    </row>
    <row r="79" spans="1:16" ht="12.75">
      <c r="A79" s="18" t="s">
        <v>38</v>
      </c>
      <c s="23" t="s">
        <v>85</v>
      </c>
      <c s="23" t="s">
        <v>364</v>
      </c>
      <c s="18" t="s">
        <v>40</v>
      </c>
      <c s="24" t="s">
        <v>365</v>
      </c>
      <c s="25" t="s">
        <v>225</v>
      </c>
      <c s="26">
        <v>2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51">
      <c r="A80" s="28" t="s">
        <v>43</v>
      </c>
      <c r="E80" s="29" t="s">
        <v>312</v>
      </c>
    </row>
    <row r="81" spans="1:5" ht="12.75">
      <c r="A81" s="30" t="s">
        <v>45</v>
      </c>
      <c r="E81" s="31" t="s">
        <v>362</v>
      </c>
    </row>
    <row r="82" spans="1:5" ht="25.5">
      <c r="A82" t="s">
        <v>46</v>
      </c>
      <c r="E82" s="29" t="s">
        <v>337</v>
      </c>
    </row>
    <row r="83" spans="1:16" ht="12.75">
      <c r="A83" s="18" t="s">
        <v>38</v>
      </c>
      <c s="23" t="s">
        <v>198</v>
      </c>
      <c s="23" t="s">
        <v>366</v>
      </c>
      <c s="18" t="s">
        <v>40</v>
      </c>
      <c s="24" t="s">
        <v>367</v>
      </c>
      <c s="25" t="s">
        <v>319</v>
      </c>
      <c s="26">
        <v>84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51">
      <c r="A84" s="28" t="s">
        <v>43</v>
      </c>
      <c r="E84" s="29" t="s">
        <v>312</v>
      </c>
    </row>
    <row r="85" spans="1:5" ht="12.75">
      <c r="A85" s="30" t="s">
        <v>45</v>
      </c>
      <c r="E85" s="31" t="s">
        <v>368</v>
      </c>
    </row>
    <row r="86" spans="1:5" ht="25.5">
      <c r="A86" t="s">
        <v>46</v>
      </c>
      <c r="E86" s="29" t="s">
        <v>341</v>
      </c>
    </row>
    <row r="87" spans="1:16" ht="12.75">
      <c r="A87" s="18" t="s">
        <v>38</v>
      </c>
      <c s="23" t="s">
        <v>203</v>
      </c>
      <c s="23" t="s">
        <v>369</v>
      </c>
      <c s="18" t="s">
        <v>40</v>
      </c>
      <c s="24" t="s">
        <v>370</v>
      </c>
      <c s="25" t="s">
        <v>225</v>
      </c>
      <c s="26">
        <v>2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51">
      <c r="A88" s="28" t="s">
        <v>43</v>
      </c>
      <c r="E88" s="29" t="s">
        <v>312</v>
      </c>
    </row>
    <row r="89" spans="1:5" ht="12.75">
      <c r="A89" s="30" t="s">
        <v>45</v>
      </c>
      <c r="E89" s="31" t="s">
        <v>362</v>
      </c>
    </row>
    <row r="90" spans="1:5" ht="63.75">
      <c r="A90" t="s">
        <v>46</v>
      </c>
      <c r="E90" s="29" t="s">
        <v>371</v>
      </c>
    </row>
    <row r="91" spans="1:16" ht="12.75">
      <c r="A91" s="18" t="s">
        <v>38</v>
      </c>
      <c s="23" t="s">
        <v>208</v>
      </c>
      <c s="23" t="s">
        <v>372</v>
      </c>
      <c s="18" t="s">
        <v>40</v>
      </c>
      <c s="24" t="s">
        <v>373</v>
      </c>
      <c s="25" t="s">
        <v>225</v>
      </c>
      <c s="26">
        <v>2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51">
      <c r="A92" s="28" t="s">
        <v>43</v>
      </c>
      <c r="E92" s="29" t="s">
        <v>312</v>
      </c>
    </row>
    <row r="93" spans="1:5" ht="12.75">
      <c r="A93" s="30" t="s">
        <v>45</v>
      </c>
      <c r="E93" s="31" t="s">
        <v>362</v>
      </c>
    </row>
    <row r="94" spans="1:5" ht="25.5">
      <c r="A94" t="s">
        <v>46</v>
      </c>
      <c r="E94" s="29" t="s">
        <v>337</v>
      </c>
    </row>
    <row r="95" spans="1:16" ht="12.75">
      <c r="A95" s="18" t="s">
        <v>38</v>
      </c>
      <c s="23" t="s">
        <v>214</v>
      </c>
      <c s="23" t="s">
        <v>374</v>
      </c>
      <c s="18" t="s">
        <v>40</v>
      </c>
      <c s="24" t="s">
        <v>375</v>
      </c>
      <c s="25" t="s">
        <v>319</v>
      </c>
      <c s="26">
        <v>84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51">
      <c r="A96" s="28" t="s">
        <v>43</v>
      </c>
      <c r="E96" s="29" t="s">
        <v>312</v>
      </c>
    </row>
    <row r="97" spans="1:5" ht="12.75">
      <c r="A97" s="30" t="s">
        <v>45</v>
      </c>
      <c r="E97" s="31" t="s">
        <v>368</v>
      </c>
    </row>
    <row r="98" spans="1:5" ht="25.5">
      <c r="A98" t="s">
        <v>46</v>
      </c>
      <c r="E98" s="29" t="s">
        <v>341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8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0+O9+O14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384</v>
      </c>
      <c s="32">
        <f>0+I9+I14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302</v>
      </c>
      <c s="1"/>
      <c s="10" t="s">
        <v>303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384</v>
      </c>
      <c s="5"/>
      <c s="14" t="s">
        <v>385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82</v>
      </c>
      <c s="23" t="s">
        <v>306</v>
      </c>
      <c s="18" t="s">
        <v>40</v>
      </c>
      <c s="24" t="s">
        <v>307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89.25">
      <c r="A11" s="28" t="s">
        <v>43</v>
      </c>
      <c r="E11" s="29" t="s">
        <v>308</v>
      </c>
    </row>
    <row r="12" spans="1:5" ht="12.75">
      <c r="A12" s="30" t="s">
        <v>45</v>
      </c>
      <c r="E12" s="31" t="s">
        <v>309</v>
      </c>
    </row>
    <row r="13" spans="1:5" ht="12.75">
      <c r="A13" t="s">
        <v>46</v>
      </c>
      <c r="E13" s="29" t="s">
        <v>40</v>
      </c>
    </row>
    <row r="14" spans="1:18" ht="12.75" customHeight="1">
      <c r="A14" s="5" t="s">
        <v>36</v>
      </c>
      <c s="5"/>
      <c s="35" t="s">
        <v>33</v>
      </c>
      <c s="5"/>
      <c s="21" t="s">
        <v>222</v>
      </c>
      <c s="5"/>
      <c s="5"/>
      <c s="5"/>
      <c s="36">
        <f>0+Q14</f>
      </c>
      <c r="O14">
        <f>0+R14</f>
      </c>
      <c r="Q14">
        <f>0+I15+I19+I23+I27+I31+I35+I39+I43+I47+I51+I55+I59+I63+I67+I71+I75+I79+I83</f>
      </c>
      <c>
        <f>0+O15+O19+O23+O27+O31+O35+O39+O43+O47+O51+O55+O59+O63+O67+O71+O75+O79+O83</f>
      </c>
    </row>
    <row r="15" spans="1:16" ht="25.5">
      <c r="A15" s="18" t="s">
        <v>38</v>
      </c>
      <c s="23" t="s">
        <v>22</v>
      </c>
      <c s="23" t="s">
        <v>310</v>
      </c>
      <c s="18" t="s">
        <v>40</v>
      </c>
      <c s="24" t="s">
        <v>311</v>
      </c>
      <c s="25" t="s">
        <v>225</v>
      </c>
      <c s="26">
        <v>18</v>
      </c>
      <c s="27">
        <v>0</v>
      </c>
      <c s="27">
        <f>ROUND(ROUND(H15,2)*ROUND(G15,3),2)</f>
      </c>
      <c r="O15">
        <f>(I15*21)/100</f>
      </c>
      <c t="s">
        <v>16</v>
      </c>
    </row>
    <row r="16" spans="1:5" ht="51">
      <c r="A16" s="28" t="s">
        <v>43</v>
      </c>
      <c r="E16" s="29" t="s">
        <v>312</v>
      </c>
    </row>
    <row r="17" spans="1:5" ht="12.75">
      <c r="A17" s="30" t="s">
        <v>45</v>
      </c>
      <c r="E17" s="31" t="s">
        <v>324</v>
      </c>
    </row>
    <row r="18" spans="1:5" ht="63.75">
      <c r="A18" t="s">
        <v>46</v>
      </c>
      <c r="E18" s="29" t="s">
        <v>314</v>
      </c>
    </row>
    <row r="19" spans="1:16" ht="25.5">
      <c r="A19" s="18" t="s">
        <v>38</v>
      </c>
      <c s="23" t="s">
        <v>16</v>
      </c>
      <c s="23" t="s">
        <v>315</v>
      </c>
      <c s="18" t="s">
        <v>40</v>
      </c>
      <c s="24" t="s">
        <v>316</v>
      </c>
      <c s="25" t="s">
        <v>225</v>
      </c>
      <c s="26">
        <v>18</v>
      </c>
      <c s="27">
        <v>0</v>
      </c>
      <c s="27">
        <f>ROUND(ROUND(H19,2)*ROUND(G19,3),2)</f>
      </c>
      <c r="O19">
        <f>(I19*21)/100</f>
      </c>
      <c t="s">
        <v>16</v>
      </c>
    </row>
    <row r="20" spans="1:5" ht="51">
      <c r="A20" s="28" t="s">
        <v>43</v>
      </c>
      <c r="E20" s="29" t="s">
        <v>312</v>
      </c>
    </row>
    <row r="21" spans="1:5" ht="12.75">
      <c r="A21" s="30" t="s">
        <v>45</v>
      </c>
      <c r="E21" s="31" t="s">
        <v>324</v>
      </c>
    </row>
    <row r="22" spans="1:5" ht="25.5">
      <c r="A22" t="s">
        <v>46</v>
      </c>
      <c r="E22" s="29" t="s">
        <v>248</v>
      </c>
    </row>
    <row r="23" spans="1:16" ht="12.75">
      <c r="A23" s="18" t="s">
        <v>38</v>
      </c>
      <c s="23" t="s">
        <v>15</v>
      </c>
      <c s="23" t="s">
        <v>317</v>
      </c>
      <c s="18" t="s">
        <v>40</v>
      </c>
      <c s="24" t="s">
        <v>318</v>
      </c>
      <c s="25" t="s">
        <v>319</v>
      </c>
      <c s="26">
        <v>756</v>
      </c>
      <c s="27">
        <v>0</v>
      </c>
      <c s="27">
        <f>ROUND(ROUND(H23,2)*ROUND(G23,3),2)</f>
      </c>
      <c r="O23">
        <f>(I23*21)/100</f>
      </c>
      <c t="s">
        <v>16</v>
      </c>
    </row>
    <row r="24" spans="1:5" ht="51">
      <c r="A24" s="28" t="s">
        <v>43</v>
      </c>
      <c r="E24" s="29" t="s">
        <v>312</v>
      </c>
    </row>
    <row r="25" spans="1:5" ht="12.75">
      <c r="A25" s="30" t="s">
        <v>45</v>
      </c>
      <c r="E25" s="31" t="s">
        <v>330</v>
      </c>
    </row>
    <row r="26" spans="1:5" ht="25.5">
      <c r="A26" t="s">
        <v>46</v>
      </c>
      <c r="E26" s="29" t="s">
        <v>321</v>
      </c>
    </row>
    <row r="27" spans="1:16" ht="12.75">
      <c r="A27" s="18" t="s">
        <v>38</v>
      </c>
      <c s="23" t="s">
        <v>26</v>
      </c>
      <c s="23" t="s">
        <v>322</v>
      </c>
      <c s="18" t="s">
        <v>40</v>
      </c>
      <c s="24" t="s">
        <v>323</v>
      </c>
      <c s="25" t="s">
        <v>225</v>
      </c>
      <c s="26">
        <v>27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51">
      <c r="A28" s="28" t="s">
        <v>43</v>
      </c>
      <c r="E28" s="29" t="s">
        <v>312</v>
      </c>
    </row>
    <row r="29" spans="1:5" ht="12.75">
      <c r="A29" s="30" t="s">
        <v>45</v>
      </c>
      <c r="E29" s="31" t="s">
        <v>386</v>
      </c>
    </row>
    <row r="30" spans="1:5" ht="51">
      <c r="A30" t="s">
        <v>46</v>
      </c>
      <c r="E30" s="29" t="s">
        <v>325</v>
      </c>
    </row>
    <row r="31" spans="1:16" ht="12.75">
      <c r="A31" s="18" t="s">
        <v>38</v>
      </c>
      <c s="23" t="s">
        <v>28</v>
      </c>
      <c s="23" t="s">
        <v>326</v>
      </c>
      <c s="18" t="s">
        <v>40</v>
      </c>
      <c s="24" t="s">
        <v>327</v>
      </c>
      <c s="25" t="s">
        <v>225</v>
      </c>
      <c s="26">
        <v>27</v>
      </c>
      <c s="27">
        <v>0</v>
      </c>
      <c s="27">
        <f>ROUND(ROUND(H31,2)*ROUND(G31,3),2)</f>
      </c>
      <c r="O31">
        <f>(I31*21)/100</f>
      </c>
      <c t="s">
        <v>16</v>
      </c>
    </row>
    <row r="32" spans="1:5" ht="51">
      <c r="A32" s="28" t="s">
        <v>43</v>
      </c>
      <c r="E32" s="29" t="s">
        <v>312</v>
      </c>
    </row>
    <row r="33" spans="1:5" ht="12.75">
      <c r="A33" s="30" t="s">
        <v>45</v>
      </c>
      <c r="E33" s="31" t="s">
        <v>386</v>
      </c>
    </row>
    <row r="34" spans="1:5" ht="25.5">
      <c r="A34" t="s">
        <v>46</v>
      </c>
      <c r="E34" s="29" t="s">
        <v>248</v>
      </c>
    </row>
    <row r="35" spans="1:16" ht="12.75">
      <c r="A35" s="18" t="s">
        <v>38</v>
      </c>
      <c s="23" t="s">
        <v>30</v>
      </c>
      <c s="23" t="s">
        <v>328</v>
      </c>
      <c s="18" t="s">
        <v>40</v>
      </c>
      <c s="24" t="s">
        <v>329</v>
      </c>
      <c s="25" t="s">
        <v>319</v>
      </c>
      <c s="26">
        <v>1134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51">
      <c r="A36" s="28" t="s">
        <v>43</v>
      </c>
      <c r="E36" s="29" t="s">
        <v>312</v>
      </c>
    </row>
    <row r="37" spans="1:5" ht="12.75">
      <c r="A37" s="30" t="s">
        <v>45</v>
      </c>
      <c r="E37" s="31" t="s">
        <v>387</v>
      </c>
    </row>
    <row r="38" spans="1:5" ht="25.5">
      <c r="A38" t="s">
        <v>46</v>
      </c>
      <c r="E38" s="29" t="s">
        <v>331</v>
      </c>
    </row>
    <row r="39" spans="1:16" ht="25.5">
      <c r="A39" s="18" t="s">
        <v>38</v>
      </c>
      <c s="23" t="s">
        <v>152</v>
      </c>
      <c s="23" t="s">
        <v>351</v>
      </c>
      <c s="18" t="s">
        <v>40</v>
      </c>
      <c s="24" t="s">
        <v>352</v>
      </c>
      <c s="25" t="s">
        <v>225</v>
      </c>
      <c s="26">
        <v>28</v>
      </c>
      <c s="27">
        <v>0</v>
      </c>
      <c s="27">
        <f>ROUND(ROUND(H39,2)*ROUND(G39,3),2)</f>
      </c>
      <c r="O39">
        <f>(I39*21)/100</f>
      </c>
      <c t="s">
        <v>16</v>
      </c>
    </row>
    <row r="40" spans="1:5" ht="51">
      <c r="A40" s="28" t="s">
        <v>43</v>
      </c>
      <c r="E40" s="29" t="s">
        <v>312</v>
      </c>
    </row>
    <row r="41" spans="1:5" ht="12.75">
      <c r="A41" s="30" t="s">
        <v>45</v>
      </c>
      <c r="E41" s="31" t="s">
        <v>388</v>
      </c>
    </row>
    <row r="42" spans="1:5" ht="63.75">
      <c r="A42" t="s">
        <v>46</v>
      </c>
      <c r="E42" s="29" t="s">
        <v>354</v>
      </c>
    </row>
    <row r="43" spans="1:16" ht="12.75">
      <c r="A43" s="18" t="s">
        <v>38</v>
      </c>
      <c s="23" t="s">
        <v>76</v>
      </c>
      <c s="23" t="s">
        <v>355</v>
      </c>
      <c s="18" t="s">
        <v>40</v>
      </c>
      <c s="24" t="s">
        <v>356</v>
      </c>
      <c s="25" t="s">
        <v>225</v>
      </c>
      <c s="26">
        <v>28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51">
      <c r="A44" s="28" t="s">
        <v>43</v>
      </c>
      <c r="E44" s="29" t="s">
        <v>312</v>
      </c>
    </row>
    <row r="45" spans="1:5" ht="12.75">
      <c r="A45" s="30" t="s">
        <v>45</v>
      </c>
      <c r="E45" s="31" t="s">
        <v>388</v>
      </c>
    </row>
    <row r="46" spans="1:5" ht="25.5">
      <c r="A46" t="s">
        <v>46</v>
      </c>
      <c r="E46" s="29" t="s">
        <v>337</v>
      </c>
    </row>
    <row r="47" spans="1:16" ht="12.75">
      <c r="A47" s="18" t="s">
        <v>38</v>
      </c>
      <c s="23" t="s">
        <v>79</v>
      </c>
      <c s="23" t="s">
        <v>357</v>
      </c>
      <c s="18" t="s">
        <v>57</v>
      </c>
      <c s="24" t="s">
        <v>358</v>
      </c>
      <c s="25" t="s">
        <v>319</v>
      </c>
      <c s="26">
        <v>1176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51">
      <c r="A48" s="28" t="s">
        <v>43</v>
      </c>
      <c r="E48" s="29" t="s">
        <v>312</v>
      </c>
    </row>
    <row r="49" spans="1:5" ht="12.75">
      <c r="A49" s="30" t="s">
        <v>45</v>
      </c>
      <c r="E49" s="31" t="s">
        <v>389</v>
      </c>
    </row>
    <row r="50" spans="1:5" ht="25.5">
      <c r="A50" t="s">
        <v>46</v>
      </c>
      <c r="E50" s="29" t="s">
        <v>341</v>
      </c>
    </row>
    <row r="51" spans="1:16" ht="12.75">
      <c r="A51" s="18" t="s">
        <v>38</v>
      </c>
      <c s="23" t="s">
        <v>188</v>
      </c>
      <c s="23" t="s">
        <v>360</v>
      </c>
      <c s="18" t="s">
        <v>40</v>
      </c>
      <c s="24" t="s">
        <v>361</v>
      </c>
      <c s="25" t="s">
        <v>225</v>
      </c>
      <c s="26">
        <v>1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51">
      <c r="A52" s="28" t="s">
        <v>43</v>
      </c>
      <c r="E52" s="29" t="s">
        <v>312</v>
      </c>
    </row>
    <row r="53" spans="1:5" ht="12.75">
      <c r="A53" s="30" t="s">
        <v>45</v>
      </c>
      <c r="E53" s="31" t="s">
        <v>309</v>
      </c>
    </row>
    <row r="54" spans="1:5" ht="76.5">
      <c r="A54" t="s">
        <v>46</v>
      </c>
      <c r="E54" s="29" t="s">
        <v>363</v>
      </c>
    </row>
    <row r="55" spans="1:16" ht="12.75">
      <c r="A55" s="18" t="s">
        <v>38</v>
      </c>
      <c s="23" t="s">
        <v>85</v>
      </c>
      <c s="23" t="s">
        <v>364</v>
      </c>
      <c s="18" t="s">
        <v>40</v>
      </c>
      <c s="24" t="s">
        <v>365</v>
      </c>
      <c s="25" t="s">
        <v>225</v>
      </c>
      <c s="26">
        <v>1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51">
      <c r="A56" s="28" t="s">
        <v>43</v>
      </c>
      <c r="E56" s="29" t="s">
        <v>312</v>
      </c>
    </row>
    <row r="57" spans="1:5" ht="12.75">
      <c r="A57" s="30" t="s">
        <v>45</v>
      </c>
      <c r="E57" s="31" t="s">
        <v>309</v>
      </c>
    </row>
    <row r="58" spans="1:5" ht="25.5">
      <c r="A58" t="s">
        <v>46</v>
      </c>
      <c r="E58" s="29" t="s">
        <v>337</v>
      </c>
    </row>
    <row r="59" spans="1:16" ht="12.75">
      <c r="A59" s="18" t="s">
        <v>38</v>
      </c>
      <c s="23" t="s">
        <v>198</v>
      </c>
      <c s="23" t="s">
        <v>366</v>
      </c>
      <c s="18" t="s">
        <v>40</v>
      </c>
      <c s="24" t="s">
        <v>367</v>
      </c>
      <c s="25" t="s">
        <v>319</v>
      </c>
      <c s="26">
        <v>42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51">
      <c r="A60" s="28" t="s">
        <v>43</v>
      </c>
      <c r="E60" s="29" t="s">
        <v>312</v>
      </c>
    </row>
    <row r="61" spans="1:5" ht="12.75">
      <c r="A61" s="30" t="s">
        <v>45</v>
      </c>
      <c r="E61" s="31" t="s">
        <v>340</v>
      </c>
    </row>
    <row r="62" spans="1:5" ht="25.5">
      <c r="A62" t="s">
        <v>46</v>
      </c>
      <c r="E62" s="29" t="s">
        <v>341</v>
      </c>
    </row>
    <row r="63" spans="1:16" ht="12.75">
      <c r="A63" s="18" t="s">
        <v>38</v>
      </c>
      <c s="23" t="s">
        <v>203</v>
      </c>
      <c s="23" t="s">
        <v>369</v>
      </c>
      <c s="18" t="s">
        <v>40</v>
      </c>
      <c s="24" t="s">
        <v>370</v>
      </c>
      <c s="25" t="s">
        <v>225</v>
      </c>
      <c s="26">
        <v>1</v>
      </c>
      <c s="27">
        <v>0</v>
      </c>
      <c s="27">
        <f>ROUND(ROUND(H63,2)*ROUND(G63,3),2)</f>
      </c>
      <c r="O63">
        <f>(I63*21)/100</f>
      </c>
      <c t="s">
        <v>16</v>
      </c>
    </row>
    <row r="64" spans="1:5" ht="51">
      <c r="A64" s="28" t="s">
        <v>43</v>
      </c>
      <c r="E64" s="29" t="s">
        <v>312</v>
      </c>
    </row>
    <row r="65" spans="1:5" ht="12.75">
      <c r="A65" s="30" t="s">
        <v>45</v>
      </c>
      <c r="E65" s="31" t="s">
        <v>309</v>
      </c>
    </row>
    <row r="66" spans="1:5" ht="63.75">
      <c r="A66" t="s">
        <v>46</v>
      </c>
      <c r="E66" s="29" t="s">
        <v>371</v>
      </c>
    </row>
    <row r="67" spans="1:16" ht="12.75">
      <c r="A67" s="18" t="s">
        <v>38</v>
      </c>
      <c s="23" t="s">
        <v>208</v>
      </c>
      <c s="23" t="s">
        <v>372</v>
      </c>
      <c s="18" t="s">
        <v>40</v>
      </c>
      <c s="24" t="s">
        <v>373</v>
      </c>
      <c s="25" t="s">
        <v>225</v>
      </c>
      <c s="26">
        <v>1</v>
      </c>
      <c s="27">
        <v>0</v>
      </c>
      <c s="27">
        <f>ROUND(ROUND(H67,2)*ROUND(G67,3),2)</f>
      </c>
      <c r="O67">
        <f>(I67*21)/100</f>
      </c>
      <c t="s">
        <v>16</v>
      </c>
    </row>
    <row r="68" spans="1:5" ht="51">
      <c r="A68" s="28" t="s">
        <v>43</v>
      </c>
      <c r="E68" s="29" t="s">
        <v>312</v>
      </c>
    </row>
    <row r="69" spans="1:5" ht="12.75">
      <c r="A69" s="30" t="s">
        <v>45</v>
      </c>
      <c r="E69" s="31" t="s">
        <v>309</v>
      </c>
    </row>
    <row r="70" spans="1:5" ht="25.5">
      <c r="A70" t="s">
        <v>46</v>
      </c>
      <c r="E70" s="29" t="s">
        <v>337</v>
      </c>
    </row>
    <row r="71" spans="1:16" ht="12.75">
      <c r="A71" s="18" t="s">
        <v>38</v>
      </c>
      <c s="23" t="s">
        <v>214</v>
      </c>
      <c s="23" t="s">
        <v>374</v>
      </c>
      <c s="18" t="s">
        <v>40</v>
      </c>
      <c s="24" t="s">
        <v>375</v>
      </c>
      <c s="25" t="s">
        <v>319</v>
      </c>
      <c s="26">
        <v>42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51">
      <c r="A72" s="28" t="s">
        <v>43</v>
      </c>
      <c r="E72" s="29" t="s">
        <v>312</v>
      </c>
    </row>
    <row r="73" spans="1:5" ht="12.75">
      <c r="A73" s="30" t="s">
        <v>45</v>
      </c>
      <c r="E73" s="31" t="s">
        <v>340</v>
      </c>
    </row>
    <row r="74" spans="1:5" ht="25.5">
      <c r="A74" t="s">
        <v>46</v>
      </c>
      <c r="E74" s="29" t="s">
        <v>341</v>
      </c>
    </row>
    <row r="75" spans="1:16" ht="12.75">
      <c r="A75" s="18" t="s">
        <v>38</v>
      </c>
      <c s="23" t="s">
        <v>219</v>
      </c>
      <c s="23" t="s">
        <v>390</v>
      </c>
      <c s="18" t="s">
        <v>40</v>
      </c>
      <c s="24" t="s">
        <v>391</v>
      </c>
      <c s="25" t="s">
        <v>225</v>
      </c>
      <c s="26">
        <v>5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51">
      <c r="A76" s="28" t="s">
        <v>43</v>
      </c>
      <c r="E76" s="29" t="s">
        <v>312</v>
      </c>
    </row>
    <row r="77" spans="1:5" ht="12.75">
      <c r="A77" s="30" t="s">
        <v>45</v>
      </c>
      <c r="E77" s="31" t="s">
        <v>392</v>
      </c>
    </row>
    <row r="78" spans="1:5" ht="63.75">
      <c r="A78" t="s">
        <v>46</v>
      </c>
      <c r="E78" s="29" t="s">
        <v>314</v>
      </c>
    </row>
    <row r="79" spans="1:16" ht="12.75">
      <c r="A79" s="18" t="s">
        <v>38</v>
      </c>
      <c s="23" t="s">
        <v>249</v>
      </c>
      <c s="23" t="s">
        <v>393</v>
      </c>
      <c s="18" t="s">
        <v>40</v>
      </c>
      <c s="24" t="s">
        <v>394</v>
      </c>
      <c s="25" t="s">
        <v>225</v>
      </c>
      <c s="26">
        <v>5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51">
      <c r="A80" s="28" t="s">
        <v>43</v>
      </c>
      <c r="E80" s="29" t="s">
        <v>312</v>
      </c>
    </row>
    <row r="81" spans="1:5" ht="12.75">
      <c r="A81" s="30" t="s">
        <v>45</v>
      </c>
      <c r="E81" s="31" t="s">
        <v>392</v>
      </c>
    </row>
    <row r="82" spans="1:5" ht="25.5">
      <c r="A82" t="s">
        <v>46</v>
      </c>
      <c r="E82" s="29" t="s">
        <v>248</v>
      </c>
    </row>
    <row r="83" spans="1:16" ht="12.75">
      <c r="A83" s="18" t="s">
        <v>38</v>
      </c>
      <c s="23" t="s">
        <v>255</v>
      </c>
      <c s="23" t="s">
        <v>395</v>
      </c>
      <c s="18" t="s">
        <v>40</v>
      </c>
      <c s="24" t="s">
        <v>396</v>
      </c>
      <c s="25" t="s">
        <v>319</v>
      </c>
      <c s="26">
        <v>210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51">
      <c r="A84" s="28" t="s">
        <v>43</v>
      </c>
      <c r="E84" s="29" t="s">
        <v>312</v>
      </c>
    </row>
    <row r="85" spans="1:5" ht="12.75">
      <c r="A85" s="30" t="s">
        <v>45</v>
      </c>
      <c r="E85" s="31" t="s">
        <v>397</v>
      </c>
    </row>
    <row r="86" spans="1:5" ht="25.5">
      <c r="A86" t="s">
        <v>46</v>
      </c>
      <c r="E86" s="29" t="s">
        <v>321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